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RAGANA\OneDrive - CARNET\Documents\FIN PLAN\FIN PLAN 2024\"/>
    </mc:Choice>
  </mc:AlternateContent>
  <bookViews>
    <workbookView xWindow="0" yWindow="0" windowWidth="28800" windowHeight="13620" tabRatio="604"/>
  </bookViews>
  <sheets>
    <sheet name="OPĆI DIO" sheetId="16" r:id="rId1"/>
    <sheet name="Plan prihoda" sheetId="15" r:id="rId2"/>
    <sheet name="PLAN RASHODA I IZDATAKA" sheetId="14" r:id="rId3"/>
  </sheets>
  <definedNames>
    <definedName name="_xlnm.Print_Area" localSheetId="2">'PLAN RASHODA I IZDATAKA'!$A$1:$Q$240</definedName>
    <definedName name="_xlnm.Print_Titles" localSheetId="2">'PLAN RASHODA I IZDATAKA'!$4:$5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5" l="1"/>
  <c r="H21" i="15"/>
  <c r="G21" i="15"/>
  <c r="F21" i="15"/>
  <c r="E21" i="15"/>
  <c r="D21" i="15"/>
  <c r="C21" i="15"/>
  <c r="B21" i="15"/>
  <c r="H16" i="15"/>
  <c r="G16" i="15"/>
  <c r="F16" i="15"/>
  <c r="E16" i="15"/>
  <c r="D16" i="15"/>
  <c r="C16" i="15"/>
  <c r="B16" i="15"/>
  <c r="H12" i="15"/>
  <c r="G12" i="15"/>
  <c r="F12" i="15"/>
  <c r="E12" i="15"/>
  <c r="D12" i="15"/>
  <c r="C12" i="15"/>
  <c r="B12" i="15"/>
  <c r="H6" i="15"/>
  <c r="H24" i="15" s="1"/>
  <c r="G6" i="15"/>
  <c r="G24" i="15" s="1"/>
  <c r="F6" i="15"/>
  <c r="F24" i="15" s="1"/>
  <c r="E6" i="15"/>
  <c r="E24" i="15" s="1"/>
  <c r="D6" i="15"/>
  <c r="D24" i="15" s="1"/>
  <c r="C6" i="15"/>
  <c r="C24" i="15" s="1"/>
  <c r="B6" i="15"/>
  <c r="B26" i="15" l="1"/>
  <c r="Q183" i="14"/>
  <c r="Q165" i="14"/>
  <c r="P165" i="14"/>
  <c r="Q126" i="14"/>
  <c r="P126" i="14"/>
  <c r="P229" i="14" l="1"/>
  <c r="Q229" i="14"/>
  <c r="Q198" i="14"/>
  <c r="Q231" i="14" s="1"/>
  <c r="P198" i="14"/>
  <c r="P231" i="14" s="1"/>
  <c r="C197" i="14"/>
  <c r="N196" i="14"/>
  <c r="M196" i="14"/>
  <c r="L196" i="14"/>
  <c r="L195" i="14" s="1"/>
  <c r="K196" i="14"/>
  <c r="J196" i="14"/>
  <c r="J195" i="14" s="1"/>
  <c r="I196" i="14"/>
  <c r="H196" i="14"/>
  <c r="G196" i="14"/>
  <c r="F196" i="14"/>
  <c r="E196" i="14"/>
  <c r="D196" i="14"/>
  <c r="D195" i="14" s="1"/>
  <c r="C196" i="14"/>
  <c r="C195" i="14" s="1"/>
  <c r="O195" i="14"/>
  <c r="N195" i="14"/>
  <c r="M195" i="14"/>
  <c r="K195" i="14"/>
  <c r="I195" i="14"/>
  <c r="H195" i="14"/>
  <c r="G195" i="14"/>
  <c r="F195" i="14"/>
  <c r="E195" i="14"/>
  <c r="C194" i="14"/>
  <c r="C193" i="14" s="1"/>
  <c r="N193" i="14"/>
  <c r="M193" i="14"/>
  <c r="L193" i="14"/>
  <c r="K193" i="14"/>
  <c r="J193" i="14"/>
  <c r="I193" i="14"/>
  <c r="I189" i="14" s="1"/>
  <c r="H193" i="14"/>
  <c r="G193" i="14"/>
  <c r="F193" i="14"/>
  <c r="E193" i="14"/>
  <c r="D193" i="14"/>
  <c r="C192" i="14"/>
  <c r="C190" i="14" s="1"/>
  <c r="C191" i="14"/>
  <c r="N190" i="14"/>
  <c r="N189" i="14" s="1"/>
  <c r="N198" i="14" s="1"/>
  <c r="M190" i="14"/>
  <c r="L190" i="14"/>
  <c r="K190" i="14"/>
  <c r="K189" i="14" s="1"/>
  <c r="K198" i="14" s="1"/>
  <c r="J190" i="14"/>
  <c r="J189" i="14" s="1"/>
  <c r="I190" i="14"/>
  <c r="H190" i="14"/>
  <c r="H189" i="14" s="1"/>
  <c r="H198" i="14" s="1"/>
  <c r="G190" i="14"/>
  <c r="F190" i="14"/>
  <c r="E190" i="14"/>
  <c r="D190" i="14"/>
  <c r="D189" i="14" s="1"/>
  <c r="O189" i="14"/>
  <c r="O198" i="14" s="1"/>
  <c r="E189" i="14"/>
  <c r="E198" i="14" s="1"/>
  <c r="D154" i="14"/>
  <c r="E154" i="14"/>
  <c r="F154" i="14"/>
  <c r="G154" i="14"/>
  <c r="H154" i="14"/>
  <c r="I154" i="14"/>
  <c r="J154" i="14"/>
  <c r="K154" i="14"/>
  <c r="L154" i="14"/>
  <c r="M154" i="14"/>
  <c r="N154" i="14"/>
  <c r="O154" i="14"/>
  <c r="F189" i="14" l="1"/>
  <c r="F198" i="14" s="1"/>
  <c r="L189" i="14"/>
  <c r="G189" i="14"/>
  <c r="G198" i="14" s="1"/>
  <c r="M189" i="14"/>
  <c r="M198" i="14"/>
  <c r="C189" i="14"/>
  <c r="C198" i="14" s="1"/>
  <c r="I198" i="14"/>
  <c r="L198" i="14"/>
  <c r="J198" i="14"/>
  <c r="D198" i="14"/>
  <c r="F163" i="14" l="1"/>
  <c r="D227" i="14"/>
  <c r="D226" i="14" s="1"/>
  <c r="D229" i="14" s="1"/>
  <c r="E227" i="14"/>
  <c r="E226" i="14" s="1"/>
  <c r="E229" i="14" s="1"/>
  <c r="F227" i="14"/>
  <c r="F226" i="14" s="1"/>
  <c r="F229" i="14" s="1"/>
  <c r="G227" i="14"/>
  <c r="G226" i="14" s="1"/>
  <c r="G229" i="14" s="1"/>
  <c r="H227" i="14"/>
  <c r="H226" i="14" s="1"/>
  <c r="H229" i="14" s="1"/>
  <c r="I227" i="14"/>
  <c r="I226" i="14" s="1"/>
  <c r="I229" i="14" s="1"/>
  <c r="J227" i="14"/>
  <c r="J226" i="14" s="1"/>
  <c r="J229" i="14" s="1"/>
  <c r="K227" i="14"/>
  <c r="K226" i="14" s="1"/>
  <c r="K229" i="14" s="1"/>
  <c r="L227" i="14"/>
  <c r="L226" i="14" s="1"/>
  <c r="L229" i="14" s="1"/>
  <c r="M227" i="14"/>
  <c r="M226" i="14" s="1"/>
  <c r="M229" i="14" s="1"/>
  <c r="N227" i="14"/>
  <c r="N226" i="14" s="1"/>
  <c r="N229" i="14" s="1"/>
  <c r="O227" i="14"/>
  <c r="O226" i="14" s="1"/>
  <c r="O229" i="14" s="1"/>
  <c r="D214" i="14"/>
  <c r="E214" i="14"/>
  <c r="F214" i="14"/>
  <c r="G214" i="14"/>
  <c r="H214" i="14"/>
  <c r="I214" i="14"/>
  <c r="J214" i="14"/>
  <c r="K214" i="14"/>
  <c r="L214" i="14"/>
  <c r="M214" i="14"/>
  <c r="N214" i="14"/>
  <c r="O214" i="14"/>
  <c r="O217" i="14"/>
  <c r="N217" i="14"/>
  <c r="M217" i="14"/>
  <c r="L217" i="14"/>
  <c r="K217" i="14"/>
  <c r="J217" i="14"/>
  <c r="I217" i="14"/>
  <c r="H217" i="14"/>
  <c r="G217" i="14"/>
  <c r="F217" i="14"/>
  <c r="E217" i="14"/>
  <c r="D217" i="14"/>
  <c r="C216" i="14"/>
  <c r="C215" i="14"/>
  <c r="P47" i="14"/>
  <c r="Q47" i="14"/>
  <c r="C42" i="14"/>
  <c r="M213" i="14" l="1"/>
  <c r="H213" i="14"/>
  <c r="N213" i="14"/>
  <c r="K213" i="14"/>
  <c r="F213" i="14"/>
  <c r="J213" i="14"/>
  <c r="D213" i="14"/>
  <c r="L213" i="14"/>
  <c r="I213" i="14"/>
  <c r="G213" i="14"/>
  <c r="O213" i="14"/>
  <c r="C214" i="14"/>
  <c r="E213" i="14"/>
  <c r="C120" i="14"/>
  <c r="C121" i="14"/>
  <c r="C122" i="14"/>
  <c r="C123" i="14"/>
  <c r="C124" i="14"/>
  <c r="C125" i="14"/>
  <c r="C119" i="14"/>
  <c r="C117" i="14"/>
  <c r="C116" i="14"/>
  <c r="C109" i="14"/>
  <c r="C110" i="14"/>
  <c r="C111" i="14"/>
  <c r="C112" i="14"/>
  <c r="C113" i="14"/>
  <c r="C108" i="14"/>
  <c r="C99" i="14"/>
  <c r="C100" i="14"/>
  <c r="C101" i="14"/>
  <c r="C102" i="14"/>
  <c r="C103" i="14"/>
  <c r="C104" i="14"/>
  <c r="C105" i="14"/>
  <c r="C106" i="14"/>
  <c r="C98" i="14"/>
  <c r="D97" i="14"/>
  <c r="E97" i="14"/>
  <c r="F97" i="14"/>
  <c r="G97" i="14"/>
  <c r="H97" i="14"/>
  <c r="I97" i="14"/>
  <c r="J97" i="14"/>
  <c r="K97" i="14"/>
  <c r="L97" i="14"/>
  <c r="M97" i="14"/>
  <c r="N97" i="14"/>
  <c r="O97" i="14"/>
  <c r="D115" i="14"/>
  <c r="E115" i="14"/>
  <c r="F115" i="14"/>
  <c r="G115" i="14"/>
  <c r="H115" i="14"/>
  <c r="I115" i="14"/>
  <c r="J115" i="14"/>
  <c r="K115" i="14"/>
  <c r="L115" i="14"/>
  <c r="M115" i="14"/>
  <c r="N115" i="14"/>
  <c r="O115" i="14"/>
  <c r="D118" i="14"/>
  <c r="E118" i="14"/>
  <c r="F118" i="14"/>
  <c r="G118" i="14"/>
  <c r="H118" i="14"/>
  <c r="I118" i="14"/>
  <c r="J118" i="14"/>
  <c r="K118" i="14"/>
  <c r="L118" i="14"/>
  <c r="M118" i="14"/>
  <c r="N118" i="14"/>
  <c r="O118" i="14"/>
  <c r="D107" i="14"/>
  <c r="E107" i="14"/>
  <c r="F107" i="14"/>
  <c r="G107" i="14"/>
  <c r="H107" i="14"/>
  <c r="I107" i="14"/>
  <c r="J107" i="14"/>
  <c r="K107" i="14"/>
  <c r="L107" i="14"/>
  <c r="M107" i="14"/>
  <c r="N107" i="14"/>
  <c r="O107" i="14"/>
  <c r="C95" i="14"/>
  <c r="C94" i="14"/>
  <c r="C88" i="14"/>
  <c r="C118" i="14" l="1"/>
  <c r="C107" i="14"/>
  <c r="C115" i="14"/>
  <c r="C97" i="14"/>
  <c r="C219" i="14" l="1"/>
  <c r="H22" i="16" l="1"/>
  <c r="G22" i="16"/>
  <c r="F22" i="16"/>
  <c r="H10" i="16"/>
  <c r="G10" i="16"/>
  <c r="F10" i="16"/>
  <c r="H7" i="16"/>
  <c r="G7" i="16"/>
  <c r="F7" i="16"/>
  <c r="H51" i="15"/>
  <c r="G51" i="15"/>
  <c r="F51" i="15"/>
  <c r="E51" i="15"/>
  <c r="D51" i="15"/>
  <c r="C51" i="15"/>
  <c r="B51" i="15"/>
  <c r="G38" i="15"/>
  <c r="H38" i="15"/>
  <c r="C38" i="15"/>
  <c r="D38" i="15"/>
  <c r="E38" i="15"/>
  <c r="F38" i="15"/>
  <c r="B38" i="15"/>
  <c r="Q220" i="14"/>
  <c r="P220" i="14"/>
  <c r="P183" i="14"/>
  <c r="Q68" i="14"/>
  <c r="P68" i="14"/>
  <c r="H13" i="16" l="1"/>
  <c r="H24" i="16" s="1"/>
  <c r="G13" i="16"/>
  <c r="G24" i="16" s="1"/>
  <c r="F13" i="16"/>
  <c r="F24" i="16" s="1"/>
  <c r="C228" i="14"/>
  <c r="C227" i="14" s="1"/>
  <c r="B52" i="15"/>
  <c r="B39" i="15"/>
  <c r="D18" i="14" l="1"/>
  <c r="D180" i="14" l="1"/>
  <c r="E180" i="14"/>
  <c r="F180" i="14"/>
  <c r="G180" i="14"/>
  <c r="H180" i="14"/>
  <c r="I180" i="14"/>
  <c r="J180" i="14"/>
  <c r="K180" i="14"/>
  <c r="L180" i="14"/>
  <c r="M180" i="14"/>
  <c r="N180" i="14"/>
  <c r="O180" i="14"/>
  <c r="D178" i="14"/>
  <c r="E178" i="14"/>
  <c r="F178" i="14"/>
  <c r="F177" i="14" s="1"/>
  <c r="G178" i="14"/>
  <c r="G177" i="14" s="1"/>
  <c r="H178" i="14"/>
  <c r="H177" i="14" s="1"/>
  <c r="I178" i="14"/>
  <c r="J178" i="14"/>
  <c r="K178" i="14"/>
  <c r="L178" i="14"/>
  <c r="M178" i="14"/>
  <c r="N178" i="14"/>
  <c r="N177" i="14" s="1"/>
  <c r="O178" i="14"/>
  <c r="C182" i="14"/>
  <c r="C181" i="14"/>
  <c r="D211" i="14"/>
  <c r="E211" i="14"/>
  <c r="F211" i="14"/>
  <c r="G211" i="14"/>
  <c r="H211" i="14"/>
  <c r="I211" i="14"/>
  <c r="J211" i="14"/>
  <c r="K211" i="14"/>
  <c r="L211" i="14"/>
  <c r="M211" i="14"/>
  <c r="N211" i="14"/>
  <c r="O211" i="14"/>
  <c r="D209" i="14"/>
  <c r="E209" i="14"/>
  <c r="F209" i="14"/>
  <c r="G209" i="14"/>
  <c r="H209" i="14"/>
  <c r="I209" i="14"/>
  <c r="J209" i="14"/>
  <c r="K209" i="14"/>
  <c r="L209" i="14"/>
  <c r="M209" i="14"/>
  <c r="N209" i="14"/>
  <c r="O209" i="14"/>
  <c r="D207" i="14"/>
  <c r="E207" i="14"/>
  <c r="E206" i="14" s="1"/>
  <c r="F207" i="14"/>
  <c r="F206" i="14" s="1"/>
  <c r="G207" i="14"/>
  <c r="H207" i="14"/>
  <c r="I207" i="14"/>
  <c r="J207" i="14"/>
  <c r="J206" i="14" s="1"/>
  <c r="K207" i="14"/>
  <c r="L207" i="14"/>
  <c r="M207" i="14"/>
  <c r="N207" i="14"/>
  <c r="N206" i="14" s="1"/>
  <c r="O207" i="14"/>
  <c r="C179" i="14"/>
  <c r="C176" i="14"/>
  <c r="C174" i="14"/>
  <c r="D172" i="14"/>
  <c r="F172" i="14"/>
  <c r="G172" i="14"/>
  <c r="H172" i="14"/>
  <c r="I172" i="14"/>
  <c r="J172" i="14"/>
  <c r="K172" i="14"/>
  <c r="L172" i="14"/>
  <c r="M172" i="14"/>
  <c r="N172" i="14"/>
  <c r="O172" i="14"/>
  <c r="E114" i="14"/>
  <c r="F114" i="14"/>
  <c r="G114" i="14"/>
  <c r="H114" i="14"/>
  <c r="I114" i="14"/>
  <c r="J114" i="14"/>
  <c r="K114" i="14"/>
  <c r="L114" i="14"/>
  <c r="M114" i="14"/>
  <c r="N114" i="14"/>
  <c r="O114" i="14"/>
  <c r="O84" i="14"/>
  <c r="O77" i="14"/>
  <c r="K177" i="14" l="1"/>
  <c r="L206" i="14"/>
  <c r="L220" i="14" s="1"/>
  <c r="K206" i="14"/>
  <c r="K220" i="14" s="1"/>
  <c r="D206" i="14"/>
  <c r="D220" i="14" s="1"/>
  <c r="D177" i="14"/>
  <c r="D183" i="14" s="1"/>
  <c r="J220" i="14"/>
  <c r="G183" i="14"/>
  <c r="F183" i="14"/>
  <c r="N183" i="14"/>
  <c r="O126" i="14"/>
  <c r="E177" i="14"/>
  <c r="H183" i="14"/>
  <c r="N220" i="14"/>
  <c r="I177" i="14"/>
  <c r="I183" i="14" s="1"/>
  <c r="F220" i="14"/>
  <c r="K183" i="14"/>
  <c r="E220" i="14"/>
  <c r="C180" i="14"/>
  <c r="J177" i="14"/>
  <c r="J183" i="14" s="1"/>
  <c r="O177" i="14"/>
  <c r="O183" i="14" s="1"/>
  <c r="H206" i="14"/>
  <c r="H220" i="14" s="1"/>
  <c r="M177" i="14"/>
  <c r="M183" i="14" s="1"/>
  <c r="M206" i="14"/>
  <c r="M220" i="14" s="1"/>
  <c r="L177" i="14"/>
  <c r="L183" i="14" s="1"/>
  <c r="O206" i="14"/>
  <c r="O220" i="14" s="1"/>
  <c r="I206" i="14"/>
  <c r="I220" i="14" s="1"/>
  <c r="G206" i="14"/>
  <c r="G220" i="14" s="1"/>
  <c r="C164" i="14"/>
  <c r="C162" i="14"/>
  <c r="C159" i="14"/>
  <c r="C158" i="14"/>
  <c r="C155" i="14"/>
  <c r="C154" i="14" s="1"/>
  <c r="C151" i="14"/>
  <c r="C152" i="14"/>
  <c r="C150" i="14"/>
  <c r="C146" i="14"/>
  <c r="C147" i="14"/>
  <c r="C148" i="14"/>
  <c r="C145" i="14"/>
  <c r="C143" i="14"/>
  <c r="C142" i="14"/>
  <c r="C141" i="14"/>
  <c r="C139" i="14"/>
  <c r="C138" i="14"/>
  <c r="C135" i="14"/>
  <c r="C157" i="14" l="1"/>
  <c r="C156" i="14" s="1"/>
  <c r="C208" i="14"/>
  <c r="C210" i="14"/>
  <c r="C212" i="14"/>
  <c r="C218" i="14"/>
  <c r="C217" i="14" s="1"/>
  <c r="C213" i="14" s="1"/>
  <c r="F161" i="14"/>
  <c r="F149" i="14"/>
  <c r="F144" i="14"/>
  <c r="F140" i="14"/>
  <c r="F137" i="14"/>
  <c r="F136" i="14" s="1"/>
  <c r="E25" i="14" l="1"/>
  <c r="C209" i="14" l="1"/>
  <c r="C207" i="14"/>
  <c r="H157" i="14"/>
  <c r="H156" i="14" s="1"/>
  <c r="C211" i="14" l="1"/>
  <c r="C206" i="14" s="1"/>
  <c r="C220" i="14" s="1"/>
  <c r="C178" i="14"/>
  <c r="C177" i="14" s="1"/>
  <c r="C175" i="14"/>
  <c r="C173" i="14"/>
  <c r="E175" i="14"/>
  <c r="E173" i="14"/>
  <c r="C172" i="14" l="1"/>
  <c r="C183" i="14" s="1"/>
  <c r="E172" i="14"/>
  <c r="E183" i="14" s="1"/>
  <c r="D163" i="14" l="1"/>
  <c r="E163" i="14"/>
  <c r="F160" i="14"/>
  <c r="G163" i="14"/>
  <c r="H163" i="14"/>
  <c r="I163" i="14"/>
  <c r="J163" i="14"/>
  <c r="K163" i="14"/>
  <c r="L163" i="14"/>
  <c r="M163" i="14"/>
  <c r="N163" i="14"/>
  <c r="O163" i="14"/>
  <c r="D161" i="14"/>
  <c r="D160" i="14" s="1"/>
  <c r="E161" i="14"/>
  <c r="E160" i="14" s="1"/>
  <c r="G161" i="14"/>
  <c r="H161" i="14"/>
  <c r="I161" i="14"/>
  <c r="J161" i="14"/>
  <c r="K161" i="14"/>
  <c r="L161" i="14"/>
  <c r="M161" i="14"/>
  <c r="N161" i="14"/>
  <c r="O161" i="14"/>
  <c r="D157" i="14"/>
  <c r="D156" i="14" s="1"/>
  <c r="E157" i="14"/>
  <c r="E156" i="14" s="1"/>
  <c r="F157" i="14"/>
  <c r="F156" i="14" s="1"/>
  <c r="G157" i="14"/>
  <c r="G156" i="14" s="1"/>
  <c r="I157" i="14"/>
  <c r="I156" i="14" s="1"/>
  <c r="J157" i="14"/>
  <c r="J156" i="14" s="1"/>
  <c r="K157" i="14"/>
  <c r="K156" i="14" s="1"/>
  <c r="L157" i="14"/>
  <c r="L156" i="14" s="1"/>
  <c r="M157" i="14"/>
  <c r="M156" i="14" s="1"/>
  <c r="N157" i="14"/>
  <c r="N156" i="14" s="1"/>
  <c r="O157" i="14"/>
  <c r="O156" i="14" s="1"/>
  <c r="D153" i="14"/>
  <c r="E153" i="14"/>
  <c r="F153" i="14"/>
  <c r="G153" i="14"/>
  <c r="H153" i="14"/>
  <c r="I153" i="14"/>
  <c r="J153" i="14"/>
  <c r="K153" i="14"/>
  <c r="L153" i="14"/>
  <c r="M153" i="14"/>
  <c r="N153" i="14"/>
  <c r="O153" i="14"/>
  <c r="D149" i="14"/>
  <c r="E149" i="14"/>
  <c r="G149" i="14"/>
  <c r="H149" i="14"/>
  <c r="I149" i="14"/>
  <c r="J149" i="14"/>
  <c r="K149" i="14"/>
  <c r="L149" i="14"/>
  <c r="M149" i="14"/>
  <c r="N149" i="14"/>
  <c r="O149" i="14"/>
  <c r="D144" i="14"/>
  <c r="E144" i="14"/>
  <c r="G144" i="14"/>
  <c r="H144" i="14"/>
  <c r="I144" i="14"/>
  <c r="J144" i="14"/>
  <c r="K144" i="14"/>
  <c r="L144" i="14"/>
  <c r="M144" i="14"/>
  <c r="N144" i="14"/>
  <c r="O144" i="14"/>
  <c r="D140" i="14"/>
  <c r="E140" i="14"/>
  <c r="G140" i="14"/>
  <c r="H140" i="14"/>
  <c r="I140" i="14"/>
  <c r="J140" i="14"/>
  <c r="K140" i="14"/>
  <c r="L140" i="14"/>
  <c r="M140" i="14"/>
  <c r="N140" i="14"/>
  <c r="O140" i="14"/>
  <c r="D137" i="14"/>
  <c r="E137" i="14"/>
  <c r="G137" i="14"/>
  <c r="H137" i="14"/>
  <c r="I137" i="14"/>
  <c r="J137" i="14"/>
  <c r="K137" i="14"/>
  <c r="L137" i="14"/>
  <c r="M137" i="14"/>
  <c r="N137" i="14"/>
  <c r="O137" i="14"/>
  <c r="D134" i="14"/>
  <c r="D133" i="14" s="1"/>
  <c r="E134" i="14"/>
  <c r="E133" i="14" s="1"/>
  <c r="F134" i="14"/>
  <c r="F133" i="14" s="1"/>
  <c r="G134" i="14"/>
  <c r="G133" i="14" s="1"/>
  <c r="H134" i="14"/>
  <c r="H133" i="14" s="1"/>
  <c r="I134" i="14"/>
  <c r="I133" i="14" s="1"/>
  <c r="J134" i="14"/>
  <c r="J133" i="14" s="1"/>
  <c r="K134" i="14"/>
  <c r="K133" i="14" s="1"/>
  <c r="L134" i="14"/>
  <c r="L133" i="14" s="1"/>
  <c r="M134" i="14"/>
  <c r="M133" i="14" s="1"/>
  <c r="N134" i="14"/>
  <c r="N133" i="14" s="1"/>
  <c r="O134" i="14"/>
  <c r="O133" i="14" s="1"/>
  <c r="D66" i="14"/>
  <c r="E66" i="14"/>
  <c r="F66" i="14"/>
  <c r="G66" i="14"/>
  <c r="H66" i="14"/>
  <c r="I66" i="14"/>
  <c r="J66" i="14"/>
  <c r="K66" i="14"/>
  <c r="L66" i="14"/>
  <c r="M66" i="14"/>
  <c r="N66" i="14"/>
  <c r="O66" i="14"/>
  <c r="D64" i="14"/>
  <c r="D63" i="14" s="1"/>
  <c r="E64" i="14"/>
  <c r="E63" i="14" s="1"/>
  <c r="F64" i="14"/>
  <c r="G64" i="14"/>
  <c r="H64" i="14"/>
  <c r="I64" i="14"/>
  <c r="I63" i="14" s="1"/>
  <c r="J64" i="14"/>
  <c r="J63" i="14" s="1"/>
  <c r="K64" i="14"/>
  <c r="K63" i="14" s="1"/>
  <c r="L64" i="14"/>
  <c r="L63" i="14" s="1"/>
  <c r="M64" i="14"/>
  <c r="N64" i="14"/>
  <c r="O64" i="14"/>
  <c r="O63" i="14" s="1"/>
  <c r="D61" i="14"/>
  <c r="E61" i="14"/>
  <c r="F61" i="14"/>
  <c r="G61" i="14"/>
  <c r="H61" i="14"/>
  <c r="I61" i="14"/>
  <c r="J61" i="14"/>
  <c r="K61" i="14"/>
  <c r="L61" i="14"/>
  <c r="M61" i="14"/>
  <c r="N61" i="14"/>
  <c r="O61" i="14"/>
  <c r="D59" i="14"/>
  <c r="E59" i="14"/>
  <c r="F59" i="14"/>
  <c r="G59" i="14"/>
  <c r="H59" i="14"/>
  <c r="I59" i="14"/>
  <c r="J59" i="14"/>
  <c r="K59" i="14"/>
  <c r="L59" i="14"/>
  <c r="M59" i="14"/>
  <c r="N59" i="14"/>
  <c r="O59" i="14"/>
  <c r="D55" i="14"/>
  <c r="D54" i="14" s="1"/>
  <c r="D68" i="14" s="1"/>
  <c r="E55" i="14"/>
  <c r="E54" i="14" s="1"/>
  <c r="E68" i="14" s="1"/>
  <c r="F55" i="14"/>
  <c r="F54" i="14" s="1"/>
  <c r="G55" i="14"/>
  <c r="H55" i="14"/>
  <c r="I55" i="14"/>
  <c r="J55" i="14"/>
  <c r="J54" i="14" s="1"/>
  <c r="J68" i="14" s="1"/>
  <c r="K55" i="14"/>
  <c r="K54" i="14" s="1"/>
  <c r="K68" i="14" s="1"/>
  <c r="L55" i="14"/>
  <c r="M55" i="14"/>
  <c r="N55" i="14"/>
  <c r="O55" i="14"/>
  <c r="O54" i="14" s="1"/>
  <c r="O68" i="14" s="1"/>
  <c r="C226" i="14"/>
  <c r="C229" i="14" s="1"/>
  <c r="C163" i="14"/>
  <c r="C134" i="14"/>
  <c r="C133" i="14" s="1"/>
  <c r="C67" i="14"/>
  <c r="C66" i="14" s="1"/>
  <c r="C65" i="14"/>
  <c r="C64" i="14" s="1"/>
  <c r="C62" i="14"/>
  <c r="C61" i="14" s="1"/>
  <c r="C60" i="14"/>
  <c r="C59" i="14" s="1"/>
  <c r="C58" i="14"/>
  <c r="C57" i="14"/>
  <c r="C56" i="14"/>
  <c r="D114" i="14"/>
  <c r="C114" i="14"/>
  <c r="C96" i="14"/>
  <c r="C93" i="14"/>
  <c r="C92" i="14"/>
  <c r="C91" i="14"/>
  <c r="N90" i="14"/>
  <c r="M90" i="14"/>
  <c r="L90" i="14"/>
  <c r="K90" i="14"/>
  <c r="J90" i="14"/>
  <c r="I90" i="14"/>
  <c r="H90" i="14"/>
  <c r="G90" i="14"/>
  <c r="F90" i="14"/>
  <c r="E90" i="14"/>
  <c r="D90" i="14"/>
  <c r="C89" i="14"/>
  <c r="C87" i="14"/>
  <c r="C86" i="14"/>
  <c r="N85" i="14"/>
  <c r="M85" i="14"/>
  <c r="L85" i="14"/>
  <c r="K85" i="14"/>
  <c r="J85" i="14"/>
  <c r="I85" i="14"/>
  <c r="H85" i="14"/>
  <c r="G85" i="14"/>
  <c r="F85" i="14"/>
  <c r="E85" i="14"/>
  <c r="D85" i="14"/>
  <c r="C83" i="14"/>
  <c r="N82" i="14"/>
  <c r="M82" i="14"/>
  <c r="L82" i="14"/>
  <c r="K82" i="14"/>
  <c r="J82" i="14"/>
  <c r="I82" i="14"/>
  <c r="H82" i="14"/>
  <c r="G82" i="14"/>
  <c r="F82" i="14"/>
  <c r="E82" i="14"/>
  <c r="D82" i="14"/>
  <c r="C81" i="14"/>
  <c r="C80" i="14" s="1"/>
  <c r="N80" i="14"/>
  <c r="M80" i="14"/>
  <c r="L80" i="14"/>
  <c r="K80" i="14"/>
  <c r="J80" i="14"/>
  <c r="I80" i="14"/>
  <c r="H80" i="14"/>
  <c r="G80" i="14"/>
  <c r="F80" i="14"/>
  <c r="E80" i="14"/>
  <c r="D80" i="14"/>
  <c r="C79" i="14"/>
  <c r="N78" i="14"/>
  <c r="N77" i="14" s="1"/>
  <c r="M78" i="14"/>
  <c r="L78" i="14"/>
  <c r="K78" i="14"/>
  <c r="J78" i="14"/>
  <c r="I78" i="14"/>
  <c r="H78" i="14"/>
  <c r="H77" i="14" s="1"/>
  <c r="G78" i="14"/>
  <c r="F78" i="14"/>
  <c r="E78" i="14"/>
  <c r="D78" i="14"/>
  <c r="C46" i="14"/>
  <c r="C45" i="14" s="1"/>
  <c r="C44" i="14" s="1"/>
  <c r="O45" i="14"/>
  <c r="O44" i="14" s="1"/>
  <c r="N45" i="14"/>
  <c r="N44" i="14" s="1"/>
  <c r="M45" i="14"/>
  <c r="M44" i="14" s="1"/>
  <c r="L45" i="14"/>
  <c r="L44" i="14" s="1"/>
  <c r="K45" i="14"/>
  <c r="K44" i="14" s="1"/>
  <c r="J45" i="14"/>
  <c r="J44" i="14" s="1"/>
  <c r="I45" i="14"/>
  <c r="I44" i="14" s="1"/>
  <c r="H45" i="14"/>
  <c r="H44" i="14" s="1"/>
  <c r="G45" i="14"/>
  <c r="G44" i="14" s="1"/>
  <c r="F45" i="14"/>
  <c r="F44" i="14" s="1"/>
  <c r="E45" i="14"/>
  <c r="E44" i="14" s="1"/>
  <c r="D45" i="14"/>
  <c r="D44" i="14" s="1"/>
  <c r="C43" i="14"/>
  <c r="C41" i="14"/>
  <c r="C40" i="14"/>
  <c r="C39" i="14"/>
  <c r="C38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6" i="14"/>
  <c r="C35" i="14"/>
  <c r="C34" i="14"/>
  <c r="C33" i="14"/>
  <c r="C32" i="14"/>
  <c r="C31" i="14"/>
  <c r="C30" i="14"/>
  <c r="C29" i="14"/>
  <c r="C28" i="14"/>
  <c r="C27" i="14"/>
  <c r="C26" i="14"/>
  <c r="O25" i="14"/>
  <c r="N25" i="14"/>
  <c r="M25" i="14"/>
  <c r="L25" i="14"/>
  <c r="K25" i="14"/>
  <c r="J25" i="14"/>
  <c r="I25" i="14"/>
  <c r="H25" i="14"/>
  <c r="G25" i="14"/>
  <c r="F25" i="14"/>
  <c r="D25" i="14"/>
  <c r="C24" i="14"/>
  <c r="C23" i="14"/>
  <c r="C22" i="14"/>
  <c r="C21" i="14"/>
  <c r="C20" i="14"/>
  <c r="C19" i="14"/>
  <c r="O18" i="14"/>
  <c r="N18" i="14"/>
  <c r="M18" i="14"/>
  <c r="L18" i="14"/>
  <c r="K18" i="14"/>
  <c r="J18" i="14"/>
  <c r="I18" i="14"/>
  <c r="H18" i="14"/>
  <c r="G18" i="14"/>
  <c r="F18" i="14"/>
  <c r="E18" i="14"/>
  <c r="C17" i="14"/>
  <c r="C16" i="14"/>
  <c r="C15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H63" i="14" l="1"/>
  <c r="N63" i="14"/>
  <c r="F165" i="14"/>
  <c r="K136" i="14"/>
  <c r="D136" i="14"/>
  <c r="D165" i="14" s="1"/>
  <c r="H136" i="14"/>
  <c r="M136" i="14"/>
  <c r="N136" i="14"/>
  <c r="L136" i="14"/>
  <c r="E136" i="14"/>
  <c r="E165" i="14" s="1"/>
  <c r="J136" i="14"/>
  <c r="O136" i="14"/>
  <c r="I136" i="14"/>
  <c r="G136" i="14"/>
  <c r="L54" i="14"/>
  <c r="L68" i="14" s="1"/>
  <c r="F63" i="14"/>
  <c r="F68" i="14" s="1"/>
  <c r="G63" i="14"/>
  <c r="M54" i="14"/>
  <c r="G54" i="14"/>
  <c r="J160" i="14"/>
  <c r="I54" i="14"/>
  <c r="I68" i="14" s="1"/>
  <c r="O160" i="14"/>
  <c r="I160" i="14"/>
  <c r="G13" i="14"/>
  <c r="G47" i="14" s="1"/>
  <c r="M13" i="14"/>
  <c r="M47" i="14" s="1"/>
  <c r="I77" i="14"/>
  <c r="K160" i="14"/>
  <c r="F13" i="14"/>
  <c r="F47" i="14" s="1"/>
  <c r="L13" i="14"/>
  <c r="L47" i="14" s="1"/>
  <c r="G77" i="14"/>
  <c r="M77" i="14"/>
  <c r="D84" i="14"/>
  <c r="J84" i="14"/>
  <c r="H13" i="14"/>
  <c r="H47" i="14" s="1"/>
  <c r="N13" i="14"/>
  <c r="N47" i="14" s="1"/>
  <c r="E77" i="14"/>
  <c r="H54" i="14"/>
  <c r="H68" i="14" s="1"/>
  <c r="J77" i="14"/>
  <c r="G84" i="14"/>
  <c r="M84" i="14"/>
  <c r="L160" i="14"/>
  <c r="M63" i="14"/>
  <c r="C63" i="14"/>
  <c r="K84" i="14"/>
  <c r="C78" i="14"/>
  <c r="F84" i="14"/>
  <c r="L84" i="14"/>
  <c r="M160" i="14"/>
  <c r="G160" i="14"/>
  <c r="N160" i="14"/>
  <c r="I13" i="14"/>
  <c r="I47" i="14" s="1"/>
  <c r="O13" i="14"/>
  <c r="O47" i="14" s="1"/>
  <c r="N54" i="14"/>
  <c r="N68" i="14" s="1"/>
  <c r="E84" i="14"/>
  <c r="H160" i="14"/>
  <c r="D13" i="14"/>
  <c r="D47" i="14" s="1"/>
  <c r="J13" i="14"/>
  <c r="J47" i="14" s="1"/>
  <c r="H84" i="14"/>
  <c r="H126" i="14" s="1"/>
  <c r="N84" i="14"/>
  <c r="N126" i="14" s="1"/>
  <c r="E13" i="14"/>
  <c r="E47" i="14" s="1"/>
  <c r="K13" i="14"/>
  <c r="K47" i="14" s="1"/>
  <c r="F77" i="14"/>
  <c r="L77" i="14"/>
  <c r="I84" i="14"/>
  <c r="D77" i="14"/>
  <c r="K77" i="14"/>
  <c r="C82" i="14"/>
  <c r="C85" i="14"/>
  <c r="C90" i="14"/>
  <c r="C84" i="14" s="1"/>
  <c r="C25" i="14"/>
  <c r="C153" i="14"/>
  <c r="C55" i="14"/>
  <c r="C54" i="14" s="1"/>
  <c r="C37" i="14"/>
  <c r="C137" i="14"/>
  <c r="C140" i="14"/>
  <c r="C144" i="14"/>
  <c r="C18" i="14"/>
  <c r="C14" i="14"/>
  <c r="C161" i="14"/>
  <c r="C160" i="14" s="1"/>
  <c r="C149" i="14"/>
  <c r="K165" i="14" l="1"/>
  <c r="I165" i="14"/>
  <c r="M165" i="14"/>
  <c r="O165" i="14"/>
  <c r="H165" i="14"/>
  <c r="J165" i="14"/>
  <c r="L165" i="14"/>
  <c r="G165" i="14"/>
  <c r="N165" i="14"/>
  <c r="G68" i="14"/>
  <c r="M68" i="14"/>
  <c r="C136" i="14"/>
  <c r="C165" i="14" s="1"/>
  <c r="I126" i="14"/>
  <c r="E126" i="14"/>
  <c r="G126" i="14"/>
  <c r="D126" i="14"/>
  <c r="L126" i="14"/>
  <c r="F126" i="14"/>
  <c r="M126" i="14"/>
  <c r="J126" i="14"/>
  <c r="K126" i="14"/>
  <c r="C68" i="14"/>
  <c r="C77" i="14"/>
  <c r="C126" i="14" s="1"/>
  <c r="C13" i="14"/>
  <c r="C47" i="14" s="1"/>
  <c r="C231" i="14" l="1"/>
</calcChain>
</file>

<file path=xl/sharedStrings.xml><?xml version="1.0" encoding="utf-8"?>
<sst xmlns="http://schemas.openxmlformats.org/spreadsheetml/2006/main" count="365" uniqueCount="203">
  <si>
    <t>Pomoći</t>
  </si>
  <si>
    <t>donacije</t>
  </si>
  <si>
    <t>65267 prihodi od osiguranja</t>
  </si>
  <si>
    <t>66312 donacija Zaklada</t>
  </si>
  <si>
    <t>Ukupno (po izvorima)</t>
  </si>
  <si>
    <t>Vlastiti prihodi</t>
  </si>
  <si>
    <t xml:space="preserve">Donacije </t>
  </si>
  <si>
    <t>Korisnik proračuna</t>
  </si>
  <si>
    <t>(proračunski/izvanproračunski)</t>
  </si>
  <si>
    <t>Račun 
rashoda/
izdatka</t>
  </si>
  <si>
    <t>Naziv računa</t>
  </si>
  <si>
    <t>materijalni i financijski rashodi</t>
  </si>
  <si>
    <t>ostali decentralizirani rashodi</t>
  </si>
  <si>
    <t>Prihodi za posebne namjene</t>
  </si>
  <si>
    <t>Prihodi za pos. namjene HZZ</t>
  </si>
  <si>
    <t>Državni proračun</t>
  </si>
  <si>
    <t>Županijski proračun</t>
  </si>
  <si>
    <t>Općinski proračuni</t>
  </si>
  <si>
    <t>Primici od osiguranja i od nef. Imovine</t>
  </si>
  <si>
    <t>službena putovanja</t>
  </si>
  <si>
    <t>stručno usavršavanje zapo.</t>
  </si>
  <si>
    <t>ostale privatni automob.u sl.</t>
  </si>
  <si>
    <t>uredski mat.,časopisi, čišć.</t>
  </si>
  <si>
    <t>materijal i sirovine</t>
  </si>
  <si>
    <t>energenti</t>
  </si>
  <si>
    <t>mat za tek održavanje</t>
  </si>
  <si>
    <t>sit inv</t>
  </si>
  <si>
    <t>htz oprema</t>
  </si>
  <si>
    <t>usluge telefona, pošte..</t>
  </si>
  <si>
    <t>usluge tekućeg održavanja</t>
  </si>
  <si>
    <t>usluge informiranja</t>
  </si>
  <si>
    <t>komunalne usluge</t>
  </si>
  <si>
    <t>zakupnine i najamnine</t>
  </si>
  <si>
    <t>zdravstvene i veteri.usluge</t>
  </si>
  <si>
    <t>intelektualne i osobne uslu.</t>
  </si>
  <si>
    <t>računalne usluge</t>
  </si>
  <si>
    <t>ostele usl (tisak, čuvanje imov)</t>
  </si>
  <si>
    <t>osiguranje</t>
  </si>
  <si>
    <t>reprezentacija</t>
  </si>
  <si>
    <t>članarine</t>
  </si>
  <si>
    <t>upravne i administr.pristojbe</t>
  </si>
  <si>
    <t>ostali nespomen. prihodi</t>
  </si>
  <si>
    <t>bankarske usluge</t>
  </si>
  <si>
    <t>računal i ured.oprema,namješ</t>
  </si>
  <si>
    <t>sportska oprema</t>
  </si>
  <si>
    <t>knjige</t>
  </si>
  <si>
    <t>UKUPNO A/Tpr./Kpr.</t>
  </si>
  <si>
    <t>Sveukupno KP</t>
  </si>
  <si>
    <t>Gradski proračun</t>
  </si>
  <si>
    <t xml:space="preserve">Agencija za mobilost </t>
  </si>
  <si>
    <t>plaće bruto, redovan</t>
  </si>
  <si>
    <t>bto prekovremeni</t>
  </si>
  <si>
    <t>bto posebni uvjeti rada</t>
  </si>
  <si>
    <t>ostali rashodi za zaposlene</t>
  </si>
  <si>
    <t>doprinosi</t>
  </si>
  <si>
    <t>naknada troškova zaposlenima</t>
  </si>
  <si>
    <t>ostali nespomenuti rashodi</t>
  </si>
  <si>
    <t>Bruto plaće</t>
  </si>
  <si>
    <t>Regres, bož, jubilarne, naknade</t>
  </si>
  <si>
    <t>Doprinosi ZO</t>
  </si>
  <si>
    <t>Službena putovanja</t>
  </si>
  <si>
    <t>Naknada za prijevoz (na posao)</t>
  </si>
  <si>
    <t>Stručno usavršavanje zaposl.</t>
  </si>
  <si>
    <t>Uredski mat, sred za čišć.</t>
  </si>
  <si>
    <t>mat i sirovine</t>
  </si>
  <si>
    <t>energija</t>
  </si>
  <si>
    <t>sitan inventar</t>
  </si>
  <si>
    <t>pristojbe i naknade</t>
  </si>
  <si>
    <t>troš.sudskih postupaka</t>
  </si>
  <si>
    <t>zatezne kamate</t>
  </si>
  <si>
    <t>ostali prihodi šk. zadruga</t>
  </si>
  <si>
    <t>prih od pruženih usluga</t>
  </si>
  <si>
    <t>prih od sufinanc cijene usluga</t>
  </si>
  <si>
    <t>pomoći od HZZ</t>
  </si>
  <si>
    <t>pom iz državnog proračuna</t>
  </si>
  <si>
    <t>pom iz župan. proračuna</t>
  </si>
  <si>
    <t>pom.iz grad proračuna</t>
  </si>
  <si>
    <t>pom.iz općinskog proračuna</t>
  </si>
  <si>
    <t>prih od prodaje stanova</t>
  </si>
  <si>
    <t>Prihodi od osiguranja</t>
  </si>
  <si>
    <t>Ostali prihodi</t>
  </si>
  <si>
    <t>rash za materijal i energiju</t>
  </si>
  <si>
    <t>sitni inventar</t>
  </si>
  <si>
    <t>rash za usluge</t>
  </si>
  <si>
    <t>usluge tekućeg i inv. odr.</t>
  </si>
  <si>
    <t>postrojenja i oprema</t>
  </si>
  <si>
    <t>uredska oprema i namještaj</t>
  </si>
  <si>
    <t>POMOĆI</t>
  </si>
  <si>
    <t>plaće za redovan rad</t>
  </si>
  <si>
    <t>naknade</t>
  </si>
  <si>
    <t>doprinosi ZO</t>
  </si>
  <si>
    <t>privatni auto u sl.svrhe</t>
  </si>
  <si>
    <t>uredski mat, časop.,sred čiš</t>
  </si>
  <si>
    <t>usluge prijevoza</t>
  </si>
  <si>
    <t>zdravstvene usluge</t>
  </si>
  <si>
    <t>intelektualne usluge</t>
  </si>
  <si>
    <t>ostale usluge</t>
  </si>
  <si>
    <t>naknada članovima povjer.</t>
  </si>
  <si>
    <t>premije osiguranja</t>
  </si>
  <si>
    <t>troškovi sudskih postupaka</t>
  </si>
  <si>
    <t>ostali nespomen.rashodi</t>
  </si>
  <si>
    <t>ostale naknade kućanstvima</t>
  </si>
  <si>
    <t>radio i tv prijemnici</t>
  </si>
  <si>
    <t>oprema za grijanje i hlađ.</t>
  </si>
  <si>
    <t>instr. Uređ i strojevi</t>
  </si>
  <si>
    <t>uređaji ost.namjene</t>
  </si>
  <si>
    <t>Pomoći EU</t>
  </si>
  <si>
    <t>plaće za redovan rad - POM</t>
  </si>
  <si>
    <t>doprinosi ZO - POM</t>
  </si>
  <si>
    <t>prijevoz zaposlenika - POM</t>
  </si>
  <si>
    <t xml:space="preserve">Grad Pula </t>
  </si>
  <si>
    <t>Prihodi po posebnim propisima - sufinanciranje</t>
  </si>
  <si>
    <t>Materijal i sirovine - Grad Pula</t>
  </si>
  <si>
    <t>Ravnatelj:</t>
  </si>
  <si>
    <t>Anita Mokorić Brščić, prof.</t>
  </si>
  <si>
    <t>_________________________________</t>
  </si>
  <si>
    <t>OPĆI DIO</t>
  </si>
  <si>
    <t>PRIHODI UKUPNO</t>
  </si>
  <si>
    <t>PRIHODI POSLOVANJA</t>
  </si>
  <si>
    <t>RASHODI UKUPNO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</si>
  <si>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</si>
  <si>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</si>
  <si>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</si>
  <si>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</si>
  <si>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</si>
  <si>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</si>
  <si>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naknade građanima u novcu</t>
  </si>
  <si>
    <t>naknade građanima u naravi</t>
  </si>
  <si>
    <t>usluge promidžbe i tiska</t>
  </si>
  <si>
    <t xml:space="preserve">Sveukupno </t>
  </si>
  <si>
    <t>PROCJENA
2025.</t>
  </si>
  <si>
    <t>Osnovna škola "VERUDA PULA" Pula</t>
  </si>
  <si>
    <t>Program 4002 OBRAZOVANJE  DO STANDARDA</t>
  </si>
  <si>
    <r>
      <t xml:space="preserve">Aktivnost A402001 -  </t>
    </r>
    <r>
      <rPr>
        <b/>
        <sz val="10"/>
        <color indexed="10"/>
        <rFont val="Arial"/>
        <family val="2"/>
        <charset val="238"/>
      </rPr>
      <t>decentralizirane</t>
    </r>
    <r>
      <rPr>
        <b/>
        <sz val="10"/>
        <rFont val="Arial"/>
        <family val="2"/>
        <charset val="238"/>
      </rPr>
      <t xml:space="preserve"> funkcije osnovnoškolskog obrazovanja</t>
    </r>
  </si>
  <si>
    <r>
      <t xml:space="preserve">Aktivnost A402002  </t>
    </r>
    <r>
      <rPr>
        <b/>
        <sz val="10"/>
        <color indexed="10"/>
        <rFont val="Arial"/>
        <family val="2"/>
        <charset val="238"/>
      </rPr>
      <t xml:space="preserve"> Administrativno, tehničko i stručno osoblje</t>
    </r>
  </si>
  <si>
    <t>Program 4003 OBRAZOVANJE  IZNAD STANDARDA</t>
  </si>
  <si>
    <r>
      <t xml:space="preserve">Aktivnost A403002    </t>
    </r>
    <r>
      <rPr>
        <b/>
        <sz val="10"/>
        <color indexed="10"/>
        <rFont val="Arial"/>
        <family val="2"/>
        <charset val="238"/>
      </rPr>
      <t>produženi boravak</t>
    </r>
    <r>
      <rPr>
        <b/>
        <sz val="10"/>
        <rFont val="Arial"/>
        <family val="2"/>
        <charset val="238"/>
      </rPr>
      <t xml:space="preserve"> u osnovnim školama</t>
    </r>
  </si>
  <si>
    <r>
      <t xml:space="preserve">Aktivnost A403005      </t>
    </r>
    <r>
      <rPr>
        <b/>
        <sz val="10"/>
        <color indexed="10"/>
        <rFont val="Arial"/>
        <family val="2"/>
        <charset val="238"/>
      </rPr>
      <t>Redovni program</t>
    </r>
    <r>
      <rPr>
        <b/>
        <sz val="10"/>
        <rFont val="Arial"/>
        <family val="2"/>
        <charset val="238"/>
      </rPr>
      <t xml:space="preserve"> odgoja i obrazovanja</t>
    </r>
  </si>
  <si>
    <t>Aktivnost A403005      Redovni program odgoja i obrazovanja</t>
  </si>
  <si>
    <t>Program 4007 Socijalna skrb</t>
  </si>
  <si>
    <r>
      <t xml:space="preserve">Aktivnost A407001 Pomoć socijalno ugroženoj kategoriji građana </t>
    </r>
    <r>
      <rPr>
        <b/>
        <sz val="10"/>
        <color indexed="10"/>
        <rFont val="Arial"/>
        <family val="2"/>
        <charset val="238"/>
      </rPr>
      <t>socijalni program</t>
    </r>
  </si>
  <si>
    <t>konverzijski tečaj: 7,53450</t>
  </si>
  <si>
    <t>podaci izraženi u eurima</t>
  </si>
  <si>
    <t>Rashodi za zaposlene</t>
  </si>
  <si>
    <t>Materijalni rashodi</t>
  </si>
  <si>
    <t>Financijski rashodi</t>
  </si>
  <si>
    <t>R. za nabavu proizved DI</t>
  </si>
  <si>
    <t>Prijedlog plana 
za 2023.</t>
  </si>
  <si>
    <t>Projekcija plana
za 2024.</t>
  </si>
  <si>
    <t>Projekcija plana 
za 2025.</t>
  </si>
  <si>
    <t>Izvor prihoda i primitaka</t>
  </si>
  <si>
    <t>Oznaka                           rač. iz                                      računskog                                         plana</t>
  </si>
  <si>
    <t>Opći prihodi i primici</t>
  </si>
  <si>
    <t>Prihodi od prodaje  nefinancijske imovine i nadoknade šteta s osnova osiguranja</t>
  </si>
  <si>
    <t>Namjenski primici od zaduživanja</t>
  </si>
  <si>
    <t>Ukupno prihodi i primici za 2025.</t>
  </si>
  <si>
    <t>Oznaka                                  rač. iz                                      računskog                                         plana</t>
  </si>
  <si>
    <t>63414 prihodi za ost nam HZZ</t>
  </si>
  <si>
    <t>63612 tekuće pom i drž pror</t>
  </si>
  <si>
    <t>63622 kapit pom i drž pror</t>
  </si>
  <si>
    <t>63613 tekuće pom i nenadl prorač</t>
  </si>
  <si>
    <t>65264 sufinanc, prih po pos prop</t>
  </si>
  <si>
    <t>65269 ostali prihodi, po pos prop</t>
  </si>
  <si>
    <t>66141 prih od prodaje proizvoda</t>
  </si>
  <si>
    <t>66151 prih od pruženih usluga</t>
  </si>
  <si>
    <t>66323 kapitalne donacije trg druš</t>
  </si>
  <si>
    <t>67111 prihodi za rashode poslova.  Grad Pula decentralizacija</t>
  </si>
  <si>
    <t>Naknade građanima i kućan.</t>
  </si>
  <si>
    <t>PRIHODI OD PRODAJE NEFINANCIJSKE IMOVINE</t>
  </si>
  <si>
    <t>RASHODI ZA NABAVU NEFINANCIJSKE IMOVINE</t>
  </si>
  <si>
    <t>UKUPAN DONOS VIŠKA / MANJKA IZ PRETHODNE(IH) GODINE</t>
  </si>
  <si>
    <t>VIŠAK / MANJAK IZ PRETHODNE(IH) GODINE KOJI ĆE SE RASPOREDITI / POKRITI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</si>
  <si>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</si>
  <si>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službena putovanja - POM</t>
  </si>
  <si>
    <t>Ostale naknade troškova zaposl.</t>
  </si>
  <si>
    <t>mat i dijelovi za tek i inv održav.</t>
  </si>
  <si>
    <t>Ostali nespomenuti rash posl</t>
  </si>
  <si>
    <t>Proizvedena dugotr imovina</t>
  </si>
  <si>
    <t>Knjige</t>
  </si>
  <si>
    <t>sistematski pregledi (26x160)</t>
  </si>
  <si>
    <t>prijevoz učenika putnika (15)</t>
  </si>
  <si>
    <r>
      <t xml:space="preserve">Aktivnost A403005  Redovni program odgoja i obrazovanja   </t>
    </r>
    <r>
      <rPr>
        <b/>
        <sz val="10"/>
        <color indexed="10"/>
        <rFont val="Arial"/>
        <family val="2"/>
        <charset val="238"/>
      </rPr>
      <t>višak iz 2023.</t>
    </r>
    <r>
      <rPr>
        <b/>
        <sz val="10"/>
        <rFont val="Arial"/>
        <family val="2"/>
        <charset val="238"/>
      </rPr>
      <t xml:space="preserve"> u osnovnim školama</t>
    </r>
  </si>
  <si>
    <r>
      <t>Tekući projekt T403011</t>
    </r>
    <r>
      <rPr>
        <b/>
        <sz val="10"/>
        <color indexed="10"/>
        <rFont val="Arial"/>
        <family val="2"/>
        <charset val="238"/>
      </rPr>
      <t xml:space="preserve">  POMOĆNICI U NASTAVI</t>
    </r>
  </si>
  <si>
    <t>intelektualne</t>
  </si>
  <si>
    <t>uredski mat...</t>
  </si>
  <si>
    <r>
      <t xml:space="preserve">Izvor 1.1.01 Opći prihodi i primici </t>
    </r>
    <r>
      <rPr>
        <b/>
        <sz val="10"/>
        <color indexed="10"/>
        <rFont val="Arial"/>
        <family val="2"/>
        <charset val="238"/>
      </rPr>
      <t xml:space="preserve">Građanski odgoj  </t>
    </r>
    <r>
      <rPr>
        <b/>
        <sz val="10"/>
        <rFont val="Arial"/>
        <family val="2"/>
        <charset val="238"/>
      </rPr>
      <t>u osnovnim školama</t>
    </r>
  </si>
  <si>
    <t>PLAN 
2024.</t>
  </si>
  <si>
    <t>PROCJENA
2026.</t>
  </si>
  <si>
    <t>Klasa: 400-02/23-01/03</t>
  </si>
  <si>
    <t>63612 plaće i nak MZO - tekuće pom</t>
  </si>
  <si>
    <t>Ukupno prihodi i primici za 2026.</t>
  </si>
  <si>
    <t>67112 kapitalni prihodi iz nadl pror</t>
  </si>
  <si>
    <t>Prijedlog plana 
za 2024.</t>
  </si>
  <si>
    <t>Projekcija plana
za 2025.</t>
  </si>
  <si>
    <t>Projekcija plana 
za 2026.</t>
  </si>
  <si>
    <t>Ukupno prihodi (po izvorima)</t>
  </si>
  <si>
    <t>Višak prethodne godine</t>
  </si>
  <si>
    <t>Ukupno za 2024.</t>
  </si>
  <si>
    <t>FINANCIJSKI PLAN OŠ VERUDA PULA  ZA 2024 GODINU sa projekcijama za 2025 i 2026 godinu</t>
  </si>
  <si>
    <t>Urbroj:2163-7-5-03-23-03</t>
  </si>
  <si>
    <t>U Puli,04.12.2023.</t>
  </si>
  <si>
    <t>PLAN PRIHODA I PRIMITAKA OŠ VERUDA PULA ZA 2024-2026 g.</t>
  </si>
  <si>
    <t>FINANCIJSKI PLAN OŠ VERUDA PULA ZA 2024. I  PROJEKCIJA PLANA ZA  2025. I 2026.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</si>
</sst>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B0F0"/>
      <name val="Arial"/>
      <family val="2"/>
      <charset val="238"/>
    </font>
    <font>
      <sz val="10"/>
      <color rgb="FF7030A0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b/>
      <sz val="10"/>
      <color theme="2" tint="-0.249977111117893"/>
      <name val="Arial"/>
      <family val="2"/>
      <charset val="238"/>
    </font>
    <font>
      <b/>
      <i/>
      <sz val="10"/>
      <color theme="2" tint="-0.249977111117893"/>
      <name val="Arial"/>
      <family val="2"/>
      <charset val="238"/>
    </font>
    <font>
      <u/>
      <sz val="10"/>
      <name val="Arial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2" fillId="0" borderId="0" xfId="0" applyNumberFormat="1" applyFont="1"/>
    <xf numFmtId="3" fontId="1" fillId="0" borderId="7" xfId="0" quotePrefix="1" applyNumberFormat="1" applyFont="1" applyBorder="1" applyAlignment="1">
      <alignment horizontal="left"/>
    </xf>
    <xf numFmtId="3" fontId="2" fillId="0" borderId="8" xfId="0" applyNumberFormat="1" applyFont="1" applyBorder="1"/>
    <xf numFmtId="3" fontId="1" fillId="0" borderId="8" xfId="0" applyNumberFormat="1" applyFont="1" applyBorder="1"/>
    <xf numFmtId="3" fontId="2" fillId="0" borderId="8" xfId="0" applyNumberFormat="1" applyFont="1" applyBorder="1" applyAlignment="1">
      <alignment wrapText="1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wrapText="1"/>
    </xf>
    <xf numFmtId="3" fontId="1" fillId="0" borderId="0" xfId="0" quotePrefix="1" applyNumberFormat="1" applyFont="1" applyAlignment="1">
      <alignment horizontal="left"/>
    </xf>
    <xf numFmtId="3" fontId="4" fillId="0" borderId="0" xfId="0" quotePrefix="1" applyNumberFormat="1" applyFont="1" applyAlignment="1">
      <alignment horizontal="left"/>
    </xf>
    <xf numFmtId="3" fontId="4" fillId="0" borderId="0" xfId="0" quotePrefix="1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3" fontId="2" fillId="0" borderId="9" xfId="0" applyNumberFormat="1" applyFont="1" applyBorder="1"/>
    <xf numFmtId="0" fontId="1" fillId="0" borderId="9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quotePrefix="1" applyFont="1" applyBorder="1" applyAlignment="1">
      <alignment horizontal="left" vertical="center"/>
    </xf>
    <xf numFmtId="3" fontId="1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" fillId="0" borderId="9" xfId="0" quotePrefix="1" applyFont="1" applyBorder="1" applyAlignment="1">
      <alignment horizontal="left" vertical="center"/>
    </xf>
    <xf numFmtId="3" fontId="1" fillId="0" borderId="9" xfId="0" applyNumberFormat="1" applyFont="1" applyBorder="1" applyAlignment="1">
      <alignment vertical="center"/>
    </xf>
    <xf numFmtId="3" fontId="1" fillId="0" borderId="9" xfId="0" quotePrefix="1" applyNumberFormat="1" applyFont="1" applyBorder="1" applyAlignment="1">
      <alignment horizontal="center" vertical="center"/>
    </xf>
    <xf numFmtId="3" fontId="1" fillId="0" borderId="9" xfId="0" quotePrefix="1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6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/>
    <xf numFmtId="3" fontId="2" fillId="0" borderId="7" xfId="0" applyNumberFormat="1" applyFont="1" applyBorder="1"/>
    <xf numFmtId="3" fontId="7" fillId="0" borderId="0" xfId="0" applyNumberFormat="1" applyFont="1" applyAlignment="1">
      <alignment vertical="center"/>
    </xf>
    <xf numFmtId="3" fontId="1" fillId="0" borderId="0" xfId="0" quotePrefix="1" applyNumberFormat="1" applyFont="1" applyAlignment="1">
      <alignment horizontal="center" vertical="center"/>
    </xf>
    <xf numFmtId="3" fontId="1" fillId="0" borderId="0" xfId="0" quotePrefix="1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3" fontId="8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9" fillId="0" borderId="4" xfId="0" applyNumberFormat="1" applyFont="1" applyBorder="1" applyAlignment="1">
      <alignment vertical="center"/>
    </xf>
    <xf numFmtId="0" fontId="1" fillId="0" borderId="0" xfId="0" quotePrefix="1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" fontId="1" fillId="0" borderId="4" xfId="0" applyNumberFormat="1" applyFont="1" applyBorder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quotePrefix="1" applyFont="1" applyBorder="1" applyAlignment="1">
      <alignment horizontal="left" vertical="center"/>
    </xf>
    <xf numFmtId="0" fontId="2" fillId="0" borderId="4" xfId="0" quotePrefix="1" applyFont="1" applyBorder="1" applyAlignment="1">
      <alignment horizontal="left" vertical="center"/>
    </xf>
    <xf numFmtId="3" fontId="1" fillId="0" borderId="9" xfId="0" applyNumberFormat="1" applyFont="1" applyFill="1" applyBorder="1" applyAlignment="1">
      <alignment horizontal="center" vertical="center" wrapText="1"/>
    </xf>
    <xf numFmtId="0" fontId="10" fillId="0" borderId="0" xfId="0" quotePrefix="1" applyFont="1" applyFill="1"/>
    <xf numFmtId="3" fontId="11" fillId="0" borderId="0" xfId="0" quotePrefix="1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2" fillId="0" borderId="4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3" fontId="1" fillId="0" borderId="9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1" fontId="1" fillId="0" borderId="4" xfId="0" applyNumberFormat="1" applyFont="1" applyBorder="1" applyAlignment="1">
      <alignment horizontal="center" vertical="center"/>
    </xf>
    <xf numFmtId="3" fontId="12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4" fillId="0" borderId="0" xfId="0" applyNumberFormat="1" applyFont="1" applyFill="1" applyBorder="1" applyAlignment="1" applyProtection="1"/>
    <xf numFmtId="1" fontId="2" fillId="0" borderId="0" xfId="0" applyNumberFormat="1" applyFont="1" applyAlignment="1">
      <alignment wrapText="1"/>
    </xf>
    <xf numFmtId="0" fontId="2" fillId="0" borderId="0" xfId="0" applyFont="1" applyAlignment="1">
      <alignment horizontal="right"/>
    </xf>
    <xf numFmtId="1" fontId="1" fillId="2" borderId="1" xfId="0" applyNumberFormat="1" applyFont="1" applyFill="1" applyBorder="1" applyAlignment="1">
      <alignment horizontal="right" vertical="top" wrapText="1"/>
    </xf>
    <xf numFmtId="1" fontId="1" fillId="2" borderId="2" xfId="0" applyNumberFormat="1" applyFont="1" applyFill="1" applyBorder="1" applyAlignment="1">
      <alignment horizontal="left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left" wrapText="1"/>
    </xf>
    <xf numFmtId="3" fontId="2" fillId="0" borderId="21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left" wrapText="1"/>
    </xf>
    <xf numFmtId="3" fontId="2" fillId="0" borderId="23" xfId="0" applyNumberFormat="1" applyFont="1" applyBorder="1"/>
    <xf numFmtId="3" fontId="2" fillId="0" borderId="24" xfId="0" applyNumberFormat="1" applyFont="1" applyBorder="1"/>
    <xf numFmtId="3" fontId="2" fillId="0" borderId="25" xfId="0" applyNumberFormat="1" applyFont="1" applyBorder="1"/>
    <xf numFmtId="3" fontId="2" fillId="0" borderId="26" xfId="0" applyNumberFormat="1" applyFont="1" applyBorder="1"/>
    <xf numFmtId="1" fontId="2" fillId="0" borderId="27" xfId="0" applyNumberFormat="1" applyFont="1" applyBorder="1" applyAlignment="1">
      <alignment horizontal="left" wrapText="1"/>
    </xf>
    <xf numFmtId="3" fontId="2" fillId="0" borderId="31" xfId="0" applyNumberFormat="1" applyFont="1" applyBorder="1"/>
    <xf numFmtId="1" fontId="2" fillId="0" borderId="32" xfId="0" applyNumberFormat="1" applyFont="1" applyBorder="1" applyAlignment="1">
      <alignment wrapText="1"/>
    </xf>
    <xf numFmtId="3" fontId="2" fillId="0" borderId="33" xfId="0" applyNumberFormat="1" applyFont="1" applyBorder="1"/>
    <xf numFmtId="3" fontId="2" fillId="0" borderId="34" xfId="0" applyNumberFormat="1" applyFont="1" applyBorder="1"/>
    <xf numFmtId="3" fontId="2" fillId="0" borderId="35" xfId="0" applyNumberFormat="1" applyFont="1" applyBorder="1"/>
    <xf numFmtId="3" fontId="2" fillId="0" borderId="36" xfId="0" applyNumberFormat="1" applyFont="1" applyBorder="1"/>
    <xf numFmtId="1" fontId="1" fillId="0" borderId="3" xfId="0" applyNumberFormat="1" applyFont="1" applyBorder="1" applyAlignment="1">
      <alignment wrapText="1"/>
    </xf>
    <xf numFmtId="3" fontId="1" fillId="0" borderId="14" xfId="0" applyNumberFormat="1" applyFont="1" applyBorder="1"/>
    <xf numFmtId="0" fontId="14" fillId="0" borderId="0" xfId="0" applyNumberFormat="1" applyFont="1" applyFill="1" applyBorder="1" applyAlignment="1" applyProtection="1">
      <alignment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1" fontId="1" fillId="0" borderId="1" xfId="0" applyNumberFormat="1" applyFont="1" applyFill="1" applyBorder="1" applyAlignment="1">
      <alignment horizontal="right" vertical="top" wrapText="1"/>
    </xf>
    <xf numFmtId="1" fontId="1" fillId="0" borderId="2" xfId="0" applyNumberFormat="1" applyFont="1" applyFill="1" applyBorder="1" applyAlignment="1">
      <alignment horizontal="left" wrapText="1"/>
    </xf>
    <xf numFmtId="0" fontId="14" fillId="0" borderId="0" xfId="0" applyNumberFormat="1" applyFont="1" applyFill="1" applyBorder="1" applyAlignment="1" applyProtection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quotePrefix="1" applyFont="1" applyBorder="1" applyAlignment="1">
      <alignment horizontal="left" vertical="center"/>
    </xf>
    <xf numFmtId="0" fontId="16" fillId="0" borderId="0" xfId="0" quotePrefix="1" applyFont="1" applyBorder="1" applyAlignment="1">
      <alignment horizontal="center" vertical="center"/>
    </xf>
    <xf numFmtId="0" fontId="16" fillId="0" borderId="0" xfId="0" quotePrefix="1" applyFont="1" applyBorder="1" applyAlignment="1">
      <alignment horizontal="left" vertical="center"/>
    </xf>
    <xf numFmtId="0" fontId="19" fillId="0" borderId="0" xfId="0" quotePrefix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8" fillId="0" borderId="0" xfId="0" quotePrefix="1" applyFont="1" applyBorder="1" applyAlignment="1">
      <alignment horizontal="left" vertical="center" wrapText="1"/>
    </xf>
    <xf numFmtId="0" fontId="19" fillId="0" borderId="0" xfId="0" quotePrefix="1" applyFont="1" applyBorder="1" applyAlignment="1">
      <alignment horizontal="left" vertical="center" wrapText="1"/>
    </xf>
    <xf numFmtId="0" fontId="18" fillId="0" borderId="0" xfId="0" quotePrefix="1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quotePrefix="1" applyNumberFormat="1" applyFont="1" applyFill="1" applyBorder="1" applyAlignment="1" applyProtection="1">
      <alignment horizontal="center" vertical="center"/>
    </xf>
    <xf numFmtId="3" fontId="21" fillId="0" borderId="0" xfId="0" applyNumberFormat="1" applyFont="1" applyFill="1" applyBorder="1" applyAlignment="1" applyProtection="1"/>
    <xf numFmtId="0" fontId="18" fillId="0" borderId="9" xfId="0" quotePrefix="1" applyFont="1" applyBorder="1" applyAlignment="1">
      <alignment horizontal="left" vertical="center" wrapText="1"/>
    </xf>
    <xf numFmtId="0" fontId="18" fillId="0" borderId="9" xfId="0" quotePrefix="1" applyFont="1" applyBorder="1" applyAlignment="1">
      <alignment horizontal="center" vertical="center" wrapText="1"/>
    </xf>
    <xf numFmtId="0" fontId="17" fillId="0" borderId="9" xfId="0" quotePrefix="1" applyNumberFormat="1" applyFont="1" applyFill="1" applyBorder="1" applyAlignment="1" applyProtection="1">
      <alignment horizontal="left" vertical="center"/>
    </xf>
    <xf numFmtId="0" fontId="14" fillId="0" borderId="0" xfId="0" quotePrefix="1" applyNumberFormat="1" applyFont="1" applyFill="1" applyBorder="1" applyAlignment="1" applyProtection="1">
      <alignment horizontal="center" vertical="center"/>
    </xf>
    <xf numFmtId="3" fontId="14" fillId="0" borderId="0" xfId="0" quotePrefix="1" applyNumberFormat="1" applyFont="1" applyFill="1" applyBorder="1" applyAlignment="1" applyProtection="1">
      <alignment horizontal="left"/>
    </xf>
    <xf numFmtId="3" fontId="17" fillId="0" borderId="0" xfId="0" quotePrefix="1" applyNumberFormat="1" applyFont="1" applyFill="1" applyBorder="1" applyAlignment="1" applyProtection="1">
      <alignment horizontal="left"/>
    </xf>
    <xf numFmtId="3" fontId="14" fillId="0" borderId="0" xfId="0" applyNumberFormat="1" applyFont="1" applyFill="1" applyBorder="1" applyAlignment="1" applyProtection="1"/>
    <xf numFmtId="3" fontId="17" fillId="0" borderId="0" xfId="0" quotePrefix="1" applyNumberFormat="1" applyFont="1" applyFill="1" applyBorder="1" applyAlignment="1" applyProtection="1">
      <alignment horizontal="left" wrapText="1"/>
    </xf>
    <xf numFmtId="3" fontId="17" fillId="0" borderId="0" xfId="0" applyNumberFormat="1" applyFont="1" applyFill="1" applyBorder="1" applyAlignment="1" applyProtection="1"/>
    <xf numFmtId="0" fontId="22" fillId="0" borderId="0" xfId="0" quotePrefix="1" applyFont="1" applyBorder="1" applyAlignment="1">
      <alignment horizontal="left" vertical="center"/>
    </xf>
    <xf numFmtId="3" fontId="14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/>
    <xf numFmtId="0" fontId="17" fillId="0" borderId="0" xfId="0" quotePrefix="1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horizontal="left" wrapText="1"/>
    </xf>
    <xf numFmtId="0" fontId="23" fillId="0" borderId="0" xfId="0" applyNumberFormat="1" applyFont="1" applyFill="1" applyBorder="1" applyAlignment="1" applyProtection="1">
      <alignment wrapText="1"/>
    </xf>
    <xf numFmtId="0" fontId="22" fillId="0" borderId="6" xfId="0" quotePrefix="1" applyFont="1" applyBorder="1" applyAlignment="1">
      <alignment horizontal="left" wrapText="1"/>
    </xf>
    <xf numFmtId="0" fontId="22" fillId="0" borderId="9" xfId="0" quotePrefix="1" applyFont="1" applyBorder="1" applyAlignment="1">
      <alignment horizontal="left" wrapText="1"/>
    </xf>
    <xf numFmtId="0" fontId="22" fillId="0" borderId="9" xfId="0" quotePrefix="1" applyFont="1" applyBorder="1" applyAlignment="1">
      <alignment horizontal="center" wrapText="1"/>
    </xf>
    <xf numFmtId="0" fontId="22" fillId="0" borderId="9" xfId="0" quotePrefix="1" applyNumberFormat="1" applyFont="1" applyFill="1" applyBorder="1" applyAlignment="1" applyProtection="1">
      <alignment horizontal="left"/>
    </xf>
    <xf numFmtId="0" fontId="17" fillId="3" borderId="5" xfId="0" applyNumberFormat="1" applyFont="1" applyFill="1" applyBorder="1" applyAlignment="1" applyProtection="1">
      <alignment horizontal="center" wrapText="1"/>
    </xf>
    <xf numFmtId="0" fontId="17" fillId="3" borderId="5" xfId="0" applyNumberFormat="1" applyFont="1" applyFill="1" applyBorder="1" applyAlignment="1" applyProtection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3" fontId="22" fillId="5" borderId="5" xfId="0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right"/>
    </xf>
    <xf numFmtId="0" fontId="15" fillId="5" borderId="6" xfId="0" applyFont="1" applyFill="1" applyBorder="1" applyAlignment="1">
      <alignment horizontal="left"/>
    </xf>
    <xf numFmtId="0" fontId="2" fillId="5" borderId="9" xfId="0" applyNumberFormat="1" applyFont="1" applyFill="1" applyBorder="1" applyAlignment="1" applyProtection="1"/>
    <xf numFmtId="3" fontId="22" fillId="0" borderId="5" xfId="0" applyNumberFormat="1" applyFont="1" applyFill="1" applyBorder="1" applyAlignment="1" applyProtection="1">
      <alignment horizontal="right" wrapText="1"/>
    </xf>
    <xf numFmtId="3" fontId="22" fillId="0" borderId="5" xfId="0" applyNumberFormat="1" applyFont="1" applyBorder="1" applyAlignment="1">
      <alignment horizontal="right"/>
    </xf>
    <xf numFmtId="3" fontId="22" fillId="5" borderId="5" xfId="0" applyNumberFormat="1" applyFont="1" applyFill="1" applyBorder="1" applyAlignment="1" applyProtection="1">
      <alignment horizontal="right" wrapText="1"/>
    </xf>
    <xf numFmtId="3" fontId="22" fillId="4" borderId="6" xfId="0" quotePrefix="1" applyNumberFormat="1" applyFont="1" applyFill="1" applyBorder="1" applyAlignment="1">
      <alignment horizontal="right"/>
    </xf>
    <xf numFmtId="3" fontId="22" fillId="4" borderId="5" xfId="0" applyNumberFormat="1" applyFont="1" applyFill="1" applyBorder="1" applyAlignment="1" applyProtection="1">
      <alignment horizontal="right" wrapText="1"/>
    </xf>
    <xf numFmtId="3" fontId="22" fillId="5" borderId="6" xfId="0" quotePrefix="1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3" fillId="0" borderId="0" xfId="0" quotePrefix="1" applyNumberFormat="1" applyFont="1" applyFill="1" applyBorder="1" applyAlignment="1" applyProtection="1">
      <alignment horizontal="left" wrapText="1"/>
    </xf>
    <xf numFmtId="0" fontId="14" fillId="0" borderId="0" xfId="0" applyNumberFormat="1" applyFont="1" applyFill="1" applyBorder="1" applyAlignment="1" applyProtection="1">
      <alignment horizontal="center"/>
    </xf>
    <xf numFmtId="0" fontId="28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right"/>
    </xf>
    <xf numFmtId="4" fontId="2" fillId="0" borderId="4" xfId="0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3" fontId="1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/>
    <xf numFmtId="3" fontId="1" fillId="0" borderId="4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2" fillId="0" borderId="23" xfId="0" applyNumberFormat="1" applyFont="1" applyFill="1" applyBorder="1"/>
    <xf numFmtId="3" fontId="2" fillId="0" borderId="24" xfId="0" applyNumberFormat="1" applyFont="1" applyFill="1" applyBorder="1"/>
    <xf numFmtId="3" fontId="2" fillId="0" borderId="25" xfId="0" applyNumberFormat="1" applyFont="1" applyFill="1" applyBorder="1"/>
    <xf numFmtId="3" fontId="2" fillId="0" borderId="28" xfId="0" applyNumberFormat="1" applyFont="1" applyFill="1" applyBorder="1"/>
    <xf numFmtId="3" fontId="2" fillId="0" borderId="29" xfId="0" applyNumberFormat="1" applyFont="1" applyFill="1" applyBorder="1"/>
    <xf numFmtId="3" fontId="2" fillId="0" borderId="30" xfId="0" applyNumberFormat="1" applyFont="1" applyFill="1" applyBorder="1"/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/>
    <xf numFmtId="3" fontId="2" fillId="0" borderId="19" xfId="0" applyNumberFormat="1" applyFont="1" applyFill="1" applyBorder="1" applyAlignment="1">
      <alignment horizont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1" fontId="2" fillId="0" borderId="38" xfId="0" applyNumberFormat="1" applyFont="1" applyBorder="1" applyAlignment="1">
      <alignment horizontal="left" wrapText="1"/>
    </xf>
    <xf numFmtId="3" fontId="2" fillId="0" borderId="39" xfId="0" applyNumberFormat="1" applyFont="1" applyFill="1" applyBorder="1" applyAlignment="1">
      <alignment horizontal="right" vertical="center" wrapText="1"/>
    </xf>
    <xf numFmtId="3" fontId="2" fillId="0" borderId="40" xfId="0" applyNumberFormat="1" applyFont="1" applyFill="1" applyBorder="1" applyAlignment="1">
      <alignment horizontal="right"/>
    </xf>
    <xf numFmtId="3" fontId="2" fillId="0" borderId="40" xfId="0" applyNumberFormat="1" applyFont="1" applyFill="1" applyBorder="1" applyAlignment="1">
      <alignment horizontal="right" wrapText="1"/>
    </xf>
    <xf numFmtId="3" fontId="2" fillId="0" borderId="40" xfId="0" applyNumberFormat="1" applyFont="1" applyFill="1" applyBorder="1" applyAlignment="1">
      <alignment horizontal="right" vertical="center" wrapText="1"/>
    </xf>
    <xf numFmtId="3" fontId="2" fillId="0" borderId="41" xfId="0" applyNumberFormat="1" applyFont="1" applyFill="1" applyBorder="1" applyAlignment="1">
      <alignment horizontal="right" vertical="center" wrapText="1"/>
    </xf>
    <xf numFmtId="3" fontId="2" fillId="0" borderId="42" xfId="0" applyNumberFormat="1" applyFont="1" applyBorder="1" applyAlignment="1">
      <alignment horizontal="right" vertical="center" wrapText="1"/>
    </xf>
    <xf numFmtId="1" fontId="1" fillId="2" borderId="43" xfId="0" applyNumberFormat="1" applyFont="1" applyFill="1" applyBorder="1" applyAlignment="1">
      <alignment horizontal="left" wrapText="1"/>
    </xf>
    <xf numFmtId="3" fontId="1" fillId="0" borderId="44" xfId="0" applyNumberFormat="1" applyFont="1" applyBorder="1" applyAlignment="1">
      <alignment horizontal="right" vertical="center" wrapText="1"/>
    </xf>
    <xf numFmtId="3" fontId="1" fillId="0" borderId="45" xfId="0" applyNumberFormat="1" applyFont="1" applyBorder="1" applyAlignment="1">
      <alignment horizontal="right" vertical="center" wrapText="1"/>
    </xf>
    <xf numFmtId="3" fontId="2" fillId="0" borderId="46" xfId="0" applyNumberFormat="1" applyFont="1" applyFill="1" applyBorder="1"/>
    <xf numFmtId="1" fontId="1" fillId="0" borderId="22" xfId="0" applyNumberFormat="1" applyFont="1" applyBorder="1" applyAlignment="1">
      <alignment horizontal="left" wrapText="1"/>
    </xf>
    <xf numFmtId="3" fontId="1" fillId="0" borderId="23" xfId="0" applyNumberFormat="1" applyFont="1" applyFill="1" applyBorder="1"/>
    <xf numFmtId="3" fontId="1" fillId="0" borderId="26" xfId="0" applyNumberFormat="1" applyFont="1" applyFill="1" applyBorder="1"/>
    <xf numFmtId="1" fontId="1" fillId="0" borderId="27" xfId="0" applyNumberFormat="1" applyFont="1" applyBorder="1" applyAlignment="1">
      <alignment horizontal="left" wrapText="1"/>
    </xf>
    <xf numFmtId="3" fontId="1" fillId="0" borderId="28" xfId="0" applyNumberFormat="1" applyFont="1" applyFill="1" applyBorder="1" applyAlignment="1">
      <alignment horizontal="right"/>
    </xf>
    <xf numFmtId="3" fontId="1" fillId="0" borderId="31" xfId="0" applyNumberFormat="1" applyFont="1" applyFill="1" applyBorder="1" applyAlignment="1">
      <alignment horizontal="right"/>
    </xf>
    <xf numFmtId="3" fontId="1" fillId="0" borderId="10" xfId="0" applyNumberFormat="1" applyFont="1" applyBorder="1" applyAlignment="1"/>
    <xf numFmtId="3" fontId="1" fillId="0" borderId="11" xfId="0" applyNumberFormat="1" applyFont="1" applyBorder="1" applyAlignment="1"/>
    <xf numFmtId="3" fontId="2" fillId="6" borderId="4" xfId="0" applyNumberFormat="1" applyFont="1" applyFill="1" applyBorder="1" applyAlignment="1">
      <alignment vertical="center"/>
    </xf>
    <xf numFmtId="4" fontId="2" fillId="6" borderId="4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" fillId="0" borderId="0" xfId="0" applyFont="1" applyFill="1"/>
    <xf numFmtId="3" fontId="1" fillId="0" borderId="0" xfId="0" quotePrefix="1" applyNumberFormat="1" applyFont="1" applyFill="1" applyAlignment="1">
      <alignment horizontal="left"/>
    </xf>
    <xf numFmtId="0" fontId="27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13" fillId="0" borderId="0" xfId="0" quotePrefix="1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/>
    <xf numFmtId="0" fontId="15" fillId="0" borderId="6" xfId="0" applyNumberFormat="1" applyFont="1" applyFill="1" applyBorder="1" applyAlignment="1" applyProtection="1">
      <alignment horizontal="left" wrapText="1"/>
    </xf>
    <xf numFmtId="0" fontId="3" fillId="0" borderId="9" xfId="0" applyNumberFormat="1" applyFont="1" applyFill="1" applyBorder="1" applyAlignment="1" applyProtection="1">
      <alignment wrapText="1"/>
    </xf>
    <xf numFmtId="0" fontId="15" fillId="5" borderId="6" xfId="0" quotePrefix="1" applyNumberFormat="1" applyFont="1" applyFill="1" applyBorder="1" applyAlignment="1" applyProtection="1">
      <alignment horizontal="left" wrapText="1"/>
    </xf>
    <xf numFmtId="0" fontId="3" fillId="5" borderId="9" xfId="0" applyNumberFormat="1" applyFont="1" applyFill="1" applyBorder="1" applyAlignment="1" applyProtection="1">
      <alignment wrapText="1"/>
    </xf>
    <xf numFmtId="0" fontId="15" fillId="0" borderId="6" xfId="0" quotePrefix="1" applyNumberFormat="1" applyFont="1" applyFill="1" applyBorder="1" applyAlignment="1" applyProtection="1">
      <alignment horizontal="left" wrapText="1"/>
    </xf>
    <xf numFmtId="0" fontId="22" fillId="5" borderId="6" xfId="0" applyNumberFormat="1" applyFont="1" applyFill="1" applyBorder="1" applyAlignment="1" applyProtection="1">
      <alignment horizontal="left" wrapText="1"/>
    </xf>
    <xf numFmtId="0" fontId="22" fillId="5" borderId="9" xfId="0" applyNumberFormat="1" applyFont="1" applyFill="1" applyBorder="1" applyAlignment="1" applyProtection="1">
      <alignment horizontal="left" wrapText="1"/>
    </xf>
    <xf numFmtId="0" fontId="22" fillId="5" borderId="13" xfId="0" applyNumberFormat="1" applyFont="1" applyFill="1" applyBorder="1" applyAlignment="1" applyProtection="1">
      <alignment horizontal="left" wrapText="1"/>
    </xf>
    <xf numFmtId="0" fontId="24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vertical="center" wrapText="1"/>
    </xf>
    <xf numFmtId="0" fontId="15" fillId="5" borderId="6" xfId="0" applyNumberFormat="1" applyFont="1" applyFill="1" applyBorder="1" applyAlignment="1" applyProtection="1">
      <alignment horizontal="left" wrapText="1"/>
    </xf>
    <xf numFmtId="0" fontId="2" fillId="5" borderId="9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15" fillId="0" borderId="6" xfId="0" quotePrefix="1" applyFont="1" applyFill="1" applyBorder="1" applyAlignment="1">
      <alignment horizontal="left"/>
    </xf>
    <xf numFmtId="0" fontId="2" fillId="0" borderId="9" xfId="0" applyNumberFormat="1" applyFont="1" applyFill="1" applyBorder="1" applyAlignment="1" applyProtection="1">
      <alignment wrapText="1"/>
    </xf>
    <xf numFmtId="0" fontId="15" fillId="0" borderId="6" xfId="0" quotePrefix="1" applyFont="1" applyBorder="1" applyAlignment="1">
      <alignment horizontal="left"/>
    </xf>
    <xf numFmtId="0" fontId="22" fillId="4" borderId="6" xfId="0" applyNumberFormat="1" applyFont="1" applyFill="1" applyBorder="1" applyAlignment="1" applyProtection="1">
      <alignment horizontal="left" wrapText="1"/>
    </xf>
    <xf numFmtId="0" fontId="22" fillId="4" borderId="9" xfId="0" applyNumberFormat="1" applyFont="1" applyFill="1" applyBorder="1" applyAlignment="1" applyProtection="1">
      <alignment horizontal="left" wrapText="1"/>
    </xf>
    <xf numFmtId="0" fontId="22" fillId="4" borderId="13" xfId="0" applyNumberFormat="1" applyFont="1" applyFill="1" applyBorder="1" applyAlignment="1" applyProtection="1">
      <alignment horizontal="left" wrapText="1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3" fillId="0" borderId="7" xfId="0" quotePrefix="1" applyNumberFormat="1" applyFont="1" applyFill="1" applyBorder="1" applyAlignment="1" applyProtection="1">
      <alignment horizontal="left" wrapText="1"/>
    </xf>
    <xf numFmtId="0" fontId="23" fillId="0" borderId="7" xfId="0" applyNumberFormat="1" applyFont="1" applyFill="1" applyBorder="1" applyAlignment="1" applyProtection="1">
      <alignment wrapText="1"/>
    </xf>
    <xf numFmtId="0" fontId="15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quotePrefix="1" applyFont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"/>
  <sheetViews>
    <sheetView tabSelected="1" zoomScaleNormal="100" workbookViewId="0">
      <selection activeCell="A4" sqref="A4:H4"/>
    </sheetView>
  </sheetViews>
  <sheetFormatPr defaultColWidth="11.42578125" defaultRowHeight="12.75" x14ac:dyDescent="0.2"/>
  <cols>
    <col min="1" max="2" width="4.28515625" style="88" customWidth="1"/>
    <col min="3" max="3" width="5.5703125" style="88" customWidth="1"/>
    <col min="4" max="4" width="5.28515625" style="178" customWidth="1"/>
    <col min="5" max="5" width="44.7109375" style="88" customWidth="1"/>
    <col min="6" max="6" width="15.85546875" style="88" bestFit="1" customWidth="1"/>
    <col min="7" max="7" width="17.28515625" style="88" customWidth="1"/>
    <col min="8" max="8" width="16.7109375" style="88" customWidth="1"/>
    <col min="9" max="9" width="11.42578125" style="88"/>
    <col min="10" max="10" width="16.28515625" style="88" bestFit="1" customWidth="1"/>
    <col min="11" max="11" width="21.7109375" style="88" bestFit="1" customWidth="1"/>
    <col min="12" max="256" width="11.42578125" style="88"/>
    <col min="257" max="258" width="4.28515625" style="88" customWidth="1"/>
    <col min="259" max="259" width="5.5703125" style="88" customWidth="1"/>
    <col min="260" max="260" width="5.28515625" style="88" customWidth="1"/>
    <col min="261" max="261" width="44.7109375" style="88" customWidth="1"/>
    <col min="262" max="262" width="15.85546875" style="88" bestFit="1" customWidth="1"/>
    <col min="263" max="263" width="17.28515625" style="88" customWidth="1"/>
    <col min="264" max="264" width="16.7109375" style="88" customWidth="1"/>
    <col min="265" max="265" width="11.42578125" style="88"/>
    <col min="266" max="266" width="16.28515625" style="88" bestFit="1" customWidth="1"/>
    <col min="267" max="267" width="21.7109375" style="88" bestFit="1" customWidth="1"/>
    <col min="268" max="512" width="11.42578125" style="88"/>
    <col min="513" max="514" width="4.28515625" style="88" customWidth="1"/>
    <col min="515" max="515" width="5.5703125" style="88" customWidth="1"/>
    <col min="516" max="516" width="5.28515625" style="88" customWidth="1"/>
    <col min="517" max="517" width="44.7109375" style="88" customWidth="1"/>
    <col min="518" max="518" width="15.85546875" style="88" bestFit="1" customWidth="1"/>
    <col min="519" max="519" width="17.28515625" style="88" customWidth="1"/>
    <col min="520" max="520" width="16.7109375" style="88" customWidth="1"/>
    <col min="521" max="521" width="11.42578125" style="88"/>
    <col min="522" max="522" width="16.28515625" style="88" bestFit="1" customWidth="1"/>
    <col min="523" max="523" width="21.7109375" style="88" bestFit="1" customWidth="1"/>
    <col min="524" max="768" width="11.42578125" style="88"/>
    <col min="769" max="770" width="4.28515625" style="88" customWidth="1"/>
    <col min="771" max="771" width="5.5703125" style="88" customWidth="1"/>
    <col min="772" max="772" width="5.28515625" style="88" customWidth="1"/>
    <col min="773" max="773" width="44.7109375" style="88" customWidth="1"/>
    <col min="774" max="774" width="15.85546875" style="88" bestFit="1" customWidth="1"/>
    <col min="775" max="775" width="17.28515625" style="88" customWidth="1"/>
    <col min="776" max="776" width="16.7109375" style="88" customWidth="1"/>
    <col min="777" max="777" width="11.42578125" style="88"/>
    <col min="778" max="778" width="16.28515625" style="88" bestFit="1" customWidth="1"/>
    <col min="779" max="779" width="21.7109375" style="88" bestFit="1" customWidth="1"/>
    <col min="780" max="1024" width="11.42578125" style="88"/>
    <col min="1025" max="1026" width="4.28515625" style="88" customWidth="1"/>
    <col min="1027" max="1027" width="5.5703125" style="88" customWidth="1"/>
    <col min="1028" max="1028" width="5.28515625" style="88" customWidth="1"/>
    <col min="1029" max="1029" width="44.7109375" style="88" customWidth="1"/>
    <col min="1030" max="1030" width="15.85546875" style="88" bestFit="1" customWidth="1"/>
    <col min="1031" max="1031" width="17.28515625" style="88" customWidth="1"/>
    <col min="1032" max="1032" width="16.7109375" style="88" customWidth="1"/>
    <col min="1033" max="1033" width="11.42578125" style="88"/>
    <col min="1034" max="1034" width="16.28515625" style="88" bestFit="1" customWidth="1"/>
    <col min="1035" max="1035" width="21.7109375" style="88" bestFit="1" customWidth="1"/>
    <col min="1036" max="1280" width="11.42578125" style="88"/>
    <col min="1281" max="1282" width="4.28515625" style="88" customWidth="1"/>
    <col min="1283" max="1283" width="5.5703125" style="88" customWidth="1"/>
    <col min="1284" max="1284" width="5.28515625" style="88" customWidth="1"/>
    <col min="1285" max="1285" width="44.7109375" style="88" customWidth="1"/>
    <col min="1286" max="1286" width="15.85546875" style="88" bestFit="1" customWidth="1"/>
    <col min="1287" max="1287" width="17.28515625" style="88" customWidth="1"/>
    <col min="1288" max="1288" width="16.7109375" style="88" customWidth="1"/>
    <col min="1289" max="1289" width="11.42578125" style="88"/>
    <col min="1290" max="1290" width="16.28515625" style="88" bestFit="1" customWidth="1"/>
    <col min="1291" max="1291" width="21.7109375" style="88" bestFit="1" customWidth="1"/>
    <col min="1292" max="1536" width="11.42578125" style="88"/>
    <col min="1537" max="1538" width="4.28515625" style="88" customWidth="1"/>
    <col min="1539" max="1539" width="5.5703125" style="88" customWidth="1"/>
    <col min="1540" max="1540" width="5.28515625" style="88" customWidth="1"/>
    <col min="1541" max="1541" width="44.7109375" style="88" customWidth="1"/>
    <col min="1542" max="1542" width="15.85546875" style="88" bestFit="1" customWidth="1"/>
    <col min="1543" max="1543" width="17.28515625" style="88" customWidth="1"/>
    <col min="1544" max="1544" width="16.7109375" style="88" customWidth="1"/>
    <col min="1545" max="1545" width="11.42578125" style="88"/>
    <col min="1546" max="1546" width="16.28515625" style="88" bestFit="1" customWidth="1"/>
    <col min="1547" max="1547" width="21.7109375" style="88" bestFit="1" customWidth="1"/>
    <col min="1548" max="1792" width="11.42578125" style="88"/>
    <col min="1793" max="1794" width="4.28515625" style="88" customWidth="1"/>
    <col min="1795" max="1795" width="5.5703125" style="88" customWidth="1"/>
    <col min="1796" max="1796" width="5.28515625" style="88" customWidth="1"/>
    <col min="1797" max="1797" width="44.7109375" style="88" customWidth="1"/>
    <col min="1798" max="1798" width="15.85546875" style="88" bestFit="1" customWidth="1"/>
    <col min="1799" max="1799" width="17.28515625" style="88" customWidth="1"/>
    <col min="1800" max="1800" width="16.7109375" style="88" customWidth="1"/>
    <col min="1801" max="1801" width="11.42578125" style="88"/>
    <col min="1802" max="1802" width="16.28515625" style="88" bestFit="1" customWidth="1"/>
    <col min="1803" max="1803" width="21.7109375" style="88" bestFit="1" customWidth="1"/>
    <col min="1804" max="2048" width="11.42578125" style="88"/>
    <col min="2049" max="2050" width="4.28515625" style="88" customWidth="1"/>
    <col min="2051" max="2051" width="5.5703125" style="88" customWidth="1"/>
    <col min="2052" max="2052" width="5.28515625" style="88" customWidth="1"/>
    <col min="2053" max="2053" width="44.7109375" style="88" customWidth="1"/>
    <col min="2054" max="2054" width="15.85546875" style="88" bestFit="1" customWidth="1"/>
    <col min="2055" max="2055" width="17.28515625" style="88" customWidth="1"/>
    <col min="2056" max="2056" width="16.7109375" style="88" customWidth="1"/>
    <col min="2057" max="2057" width="11.42578125" style="88"/>
    <col min="2058" max="2058" width="16.28515625" style="88" bestFit="1" customWidth="1"/>
    <col min="2059" max="2059" width="21.7109375" style="88" bestFit="1" customWidth="1"/>
    <col min="2060" max="2304" width="11.42578125" style="88"/>
    <col min="2305" max="2306" width="4.28515625" style="88" customWidth="1"/>
    <col min="2307" max="2307" width="5.5703125" style="88" customWidth="1"/>
    <col min="2308" max="2308" width="5.28515625" style="88" customWidth="1"/>
    <col min="2309" max="2309" width="44.7109375" style="88" customWidth="1"/>
    <col min="2310" max="2310" width="15.85546875" style="88" bestFit="1" customWidth="1"/>
    <col min="2311" max="2311" width="17.28515625" style="88" customWidth="1"/>
    <col min="2312" max="2312" width="16.7109375" style="88" customWidth="1"/>
    <col min="2313" max="2313" width="11.42578125" style="88"/>
    <col min="2314" max="2314" width="16.28515625" style="88" bestFit="1" customWidth="1"/>
    <col min="2315" max="2315" width="21.7109375" style="88" bestFit="1" customWidth="1"/>
    <col min="2316" max="2560" width="11.42578125" style="88"/>
    <col min="2561" max="2562" width="4.28515625" style="88" customWidth="1"/>
    <col min="2563" max="2563" width="5.5703125" style="88" customWidth="1"/>
    <col min="2564" max="2564" width="5.28515625" style="88" customWidth="1"/>
    <col min="2565" max="2565" width="44.7109375" style="88" customWidth="1"/>
    <col min="2566" max="2566" width="15.85546875" style="88" bestFit="1" customWidth="1"/>
    <col min="2567" max="2567" width="17.28515625" style="88" customWidth="1"/>
    <col min="2568" max="2568" width="16.7109375" style="88" customWidth="1"/>
    <col min="2569" max="2569" width="11.42578125" style="88"/>
    <col min="2570" max="2570" width="16.28515625" style="88" bestFit="1" customWidth="1"/>
    <col min="2571" max="2571" width="21.7109375" style="88" bestFit="1" customWidth="1"/>
    <col min="2572" max="2816" width="11.42578125" style="88"/>
    <col min="2817" max="2818" width="4.28515625" style="88" customWidth="1"/>
    <col min="2819" max="2819" width="5.5703125" style="88" customWidth="1"/>
    <col min="2820" max="2820" width="5.28515625" style="88" customWidth="1"/>
    <col min="2821" max="2821" width="44.7109375" style="88" customWidth="1"/>
    <col min="2822" max="2822" width="15.85546875" style="88" bestFit="1" customWidth="1"/>
    <col min="2823" max="2823" width="17.28515625" style="88" customWidth="1"/>
    <col min="2824" max="2824" width="16.7109375" style="88" customWidth="1"/>
    <col min="2825" max="2825" width="11.42578125" style="88"/>
    <col min="2826" max="2826" width="16.28515625" style="88" bestFit="1" customWidth="1"/>
    <col min="2827" max="2827" width="21.7109375" style="88" bestFit="1" customWidth="1"/>
    <col min="2828" max="3072" width="11.42578125" style="88"/>
    <col min="3073" max="3074" width="4.28515625" style="88" customWidth="1"/>
    <col min="3075" max="3075" width="5.5703125" style="88" customWidth="1"/>
    <col min="3076" max="3076" width="5.28515625" style="88" customWidth="1"/>
    <col min="3077" max="3077" width="44.7109375" style="88" customWidth="1"/>
    <col min="3078" max="3078" width="15.85546875" style="88" bestFit="1" customWidth="1"/>
    <col min="3079" max="3079" width="17.28515625" style="88" customWidth="1"/>
    <col min="3080" max="3080" width="16.7109375" style="88" customWidth="1"/>
    <col min="3081" max="3081" width="11.42578125" style="88"/>
    <col min="3082" max="3082" width="16.28515625" style="88" bestFit="1" customWidth="1"/>
    <col min="3083" max="3083" width="21.7109375" style="88" bestFit="1" customWidth="1"/>
    <col min="3084" max="3328" width="11.42578125" style="88"/>
    <col min="3329" max="3330" width="4.28515625" style="88" customWidth="1"/>
    <col min="3331" max="3331" width="5.5703125" style="88" customWidth="1"/>
    <col min="3332" max="3332" width="5.28515625" style="88" customWidth="1"/>
    <col min="3333" max="3333" width="44.7109375" style="88" customWidth="1"/>
    <col min="3334" max="3334" width="15.85546875" style="88" bestFit="1" customWidth="1"/>
    <col min="3335" max="3335" width="17.28515625" style="88" customWidth="1"/>
    <col min="3336" max="3336" width="16.7109375" style="88" customWidth="1"/>
    <col min="3337" max="3337" width="11.42578125" style="88"/>
    <col min="3338" max="3338" width="16.28515625" style="88" bestFit="1" customWidth="1"/>
    <col min="3339" max="3339" width="21.7109375" style="88" bestFit="1" customWidth="1"/>
    <col min="3340" max="3584" width="11.42578125" style="88"/>
    <col min="3585" max="3586" width="4.28515625" style="88" customWidth="1"/>
    <col min="3587" max="3587" width="5.5703125" style="88" customWidth="1"/>
    <col min="3588" max="3588" width="5.28515625" style="88" customWidth="1"/>
    <col min="3589" max="3589" width="44.7109375" style="88" customWidth="1"/>
    <col min="3590" max="3590" width="15.85546875" style="88" bestFit="1" customWidth="1"/>
    <col min="3591" max="3591" width="17.28515625" style="88" customWidth="1"/>
    <col min="3592" max="3592" width="16.7109375" style="88" customWidth="1"/>
    <col min="3593" max="3593" width="11.42578125" style="88"/>
    <col min="3594" max="3594" width="16.28515625" style="88" bestFit="1" customWidth="1"/>
    <col min="3595" max="3595" width="21.7109375" style="88" bestFit="1" customWidth="1"/>
    <col min="3596" max="3840" width="11.42578125" style="88"/>
    <col min="3841" max="3842" width="4.28515625" style="88" customWidth="1"/>
    <col min="3843" max="3843" width="5.5703125" style="88" customWidth="1"/>
    <col min="3844" max="3844" width="5.28515625" style="88" customWidth="1"/>
    <col min="3845" max="3845" width="44.7109375" style="88" customWidth="1"/>
    <col min="3846" max="3846" width="15.85546875" style="88" bestFit="1" customWidth="1"/>
    <col min="3847" max="3847" width="17.28515625" style="88" customWidth="1"/>
    <col min="3848" max="3848" width="16.7109375" style="88" customWidth="1"/>
    <col min="3849" max="3849" width="11.42578125" style="88"/>
    <col min="3850" max="3850" width="16.28515625" style="88" bestFit="1" customWidth="1"/>
    <col min="3851" max="3851" width="21.7109375" style="88" bestFit="1" customWidth="1"/>
    <col min="3852" max="4096" width="11.42578125" style="88"/>
    <col min="4097" max="4098" width="4.28515625" style="88" customWidth="1"/>
    <col min="4099" max="4099" width="5.5703125" style="88" customWidth="1"/>
    <col min="4100" max="4100" width="5.28515625" style="88" customWidth="1"/>
    <col min="4101" max="4101" width="44.7109375" style="88" customWidth="1"/>
    <col min="4102" max="4102" width="15.85546875" style="88" bestFit="1" customWidth="1"/>
    <col min="4103" max="4103" width="17.28515625" style="88" customWidth="1"/>
    <col min="4104" max="4104" width="16.7109375" style="88" customWidth="1"/>
    <col min="4105" max="4105" width="11.42578125" style="88"/>
    <col min="4106" max="4106" width="16.28515625" style="88" bestFit="1" customWidth="1"/>
    <col min="4107" max="4107" width="21.7109375" style="88" bestFit="1" customWidth="1"/>
    <col min="4108" max="4352" width="11.42578125" style="88"/>
    <col min="4353" max="4354" width="4.28515625" style="88" customWidth="1"/>
    <col min="4355" max="4355" width="5.5703125" style="88" customWidth="1"/>
    <col min="4356" max="4356" width="5.28515625" style="88" customWidth="1"/>
    <col min="4357" max="4357" width="44.7109375" style="88" customWidth="1"/>
    <col min="4358" max="4358" width="15.85546875" style="88" bestFit="1" customWidth="1"/>
    <col min="4359" max="4359" width="17.28515625" style="88" customWidth="1"/>
    <col min="4360" max="4360" width="16.7109375" style="88" customWidth="1"/>
    <col min="4361" max="4361" width="11.42578125" style="88"/>
    <col min="4362" max="4362" width="16.28515625" style="88" bestFit="1" customWidth="1"/>
    <col min="4363" max="4363" width="21.7109375" style="88" bestFit="1" customWidth="1"/>
    <col min="4364" max="4608" width="11.42578125" style="88"/>
    <col min="4609" max="4610" width="4.28515625" style="88" customWidth="1"/>
    <col min="4611" max="4611" width="5.5703125" style="88" customWidth="1"/>
    <col min="4612" max="4612" width="5.28515625" style="88" customWidth="1"/>
    <col min="4613" max="4613" width="44.7109375" style="88" customWidth="1"/>
    <col min="4614" max="4614" width="15.85546875" style="88" bestFit="1" customWidth="1"/>
    <col min="4615" max="4615" width="17.28515625" style="88" customWidth="1"/>
    <col min="4616" max="4616" width="16.7109375" style="88" customWidth="1"/>
    <col min="4617" max="4617" width="11.42578125" style="88"/>
    <col min="4618" max="4618" width="16.28515625" style="88" bestFit="1" customWidth="1"/>
    <col min="4619" max="4619" width="21.7109375" style="88" bestFit="1" customWidth="1"/>
    <col min="4620" max="4864" width="11.42578125" style="88"/>
    <col min="4865" max="4866" width="4.28515625" style="88" customWidth="1"/>
    <col min="4867" max="4867" width="5.5703125" style="88" customWidth="1"/>
    <col min="4868" max="4868" width="5.28515625" style="88" customWidth="1"/>
    <col min="4869" max="4869" width="44.7109375" style="88" customWidth="1"/>
    <col min="4870" max="4870" width="15.85546875" style="88" bestFit="1" customWidth="1"/>
    <col min="4871" max="4871" width="17.28515625" style="88" customWidth="1"/>
    <col min="4872" max="4872" width="16.7109375" style="88" customWidth="1"/>
    <col min="4873" max="4873" width="11.42578125" style="88"/>
    <col min="4874" max="4874" width="16.28515625" style="88" bestFit="1" customWidth="1"/>
    <col min="4875" max="4875" width="21.7109375" style="88" bestFit="1" customWidth="1"/>
    <col min="4876" max="5120" width="11.42578125" style="88"/>
    <col min="5121" max="5122" width="4.28515625" style="88" customWidth="1"/>
    <col min="5123" max="5123" width="5.5703125" style="88" customWidth="1"/>
    <col min="5124" max="5124" width="5.28515625" style="88" customWidth="1"/>
    <col min="5125" max="5125" width="44.7109375" style="88" customWidth="1"/>
    <col min="5126" max="5126" width="15.85546875" style="88" bestFit="1" customWidth="1"/>
    <col min="5127" max="5127" width="17.28515625" style="88" customWidth="1"/>
    <col min="5128" max="5128" width="16.7109375" style="88" customWidth="1"/>
    <col min="5129" max="5129" width="11.42578125" style="88"/>
    <col min="5130" max="5130" width="16.28515625" style="88" bestFit="1" customWidth="1"/>
    <col min="5131" max="5131" width="21.7109375" style="88" bestFit="1" customWidth="1"/>
    <col min="5132" max="5376" width="11.42578125" style="88"/>
    <col min="5377" max="5378" width="4.28515625" style="88" customWidth="1"/>
    <col min="5379" max="5379" width="5.5703125" style="88" customWidth="1"/>
    <col min="5380" max="5380" width="5.28515625" style="88" customWidth="1"/>
    <col min="5381" max="5381" width="44.7109375" style="88" customWidth="1"/>
    <col min="5382" max="5382" width="15.85546875" style="88" bestFit="1" customWidth="1"/>
    <col min="5383" max="5383" width="17.28515625" style="88" customWidth="1"/>
    <col min="5384" max="5384" width="16.7109375" style="88" customWidth="1"/>
    <col min="5385" max="5385" width="11.42578125" style="88"/>
    <col min="5386" max="5386" width="16.28515625" style="88" bestFit="1" customWidth="1"/>
    <col min="5387" max="5387" width="21.7109375" style="88" bestFit="1" customWidth="1"/>
    <col min="5388" max="5632" width="11.42578125" style="88"/>
    <col min="5633" max="5634" width="4.28515625" style="88" customWidth="1"/>
    <col min="5635" max="5635" width="5.5703125" style="88" customWidth="1"/>
    <col min="5636" max="5636" width="5.28515625" style="88" customWidth="1"/>
    <col min="5637" max="5637" width="44.7109375" style="88" customWidth="1"/>
    <col min="5638" max="5638" width="15.85546875" style="88" bestFit="1" customWidth="1"/>
    <col min="5639" max="5639" width="17.28515625" style="88" customWidth="1"/>
    <col min="5640" max="5640" width="16.7109375" style="88" customWidth="1"/>
    <col min="5641" max="5641" width="11.42578125" style="88"/>
    <col min="5642" max="5642" width="16.28515625" style="88" bestFit="1" customWidth="1"/>
    <col min="5643" max="5643" width="21.7109375" style="88" bestFit="1" customWidth="1"/>
    <col min="5644" max="5888" width="11.42578125" style="88"/>
    <col min="5889" max="5890" width="4.28515625" style="88" customWidth="1"/>
    <col min="5891" max="5891" width="5.5703125" style="88" customWidth="1"/>
    <col min="5892" max="5892" width="5.28515625" style="88" customWidth="1"/>
    <col min="5893" max="5893" width="44.7109375" style="88" customWidth="1"/>
    <col min="5894" max="5894" width="15.85546875" style="88" bestFit="1" customWidth="1"/>
    <col min="5895" max="5895" width="17.28515625" style="88" customWidth="1"/>
    <col min="5896" max="5896" width="16.7109375" style="88" customWidth="1"/>
    <col min="5897" max="5897" width="11.42578125" style="88"/>
    <col min="5898" max="5898" width="16.28515625" style="88" bestFit="1" customWidth="1"/>
    <col min="5899" max="5899" width="21.7109375" style="88" bestFit="1" customWidth="1"/>
    <col min="5900" max="6144" width="11.42578125" style="88"/>
    <col min="6145" max="6146" width="4.28515625" style="88" customWidth="1"/>
    <col min="6147" max="6147" width="5.5703125" style="88" customWidth="1"/>
    <col min="6148" max="6148" width="5.28515625" style="88" customWidth="1"/>
    <col min="6149" max="6149" width="44.7109375" style="88" customWidth="1"/>
    <col min="6150" max="6150" width="15.85546875" style="88" bestFit="1" customWidth="1"/>
    <col min="6151" max="6151" width="17.28515625" style="88" customWidth="1"/>
    <col min="6152" max="6152" width="16.7109375" style="88" customWidth="1"/>
    <col min="6153" max="6153" width="11.42578125" style="88"/>
    <col min="6154" max="6154" width="16.28515625" style="88" bestFit="1" customWidth="1"/>
    <col min="6155" max="6155" width="21.7109375" style="88" bestFit="1" customWidth="1"/>
    <col min="6156" max="6400" width="11.42578125" style="88"/>
    <col min="6401" max="6402" width="4.28515625" style="88" customWidth="1"/>
    <col min="6403" max="6403" width="5.5703125" style="88" customWidth="1"/>
    <col min="6404" max="6404" width="5.28515625" style="88" customWidth="1"/>
    <col min="6405" max="6405" width="44.7109375" style="88" customWidth="1"/>
    <col min="6406" max="6406" width="15.85546875" style="88" bestFit="1" customWidth="1"/>
    <col min="6407" max="6407" width="17.28515625" style="88" customWidth="1"/>
    <col min="6408" max="6408" width="16.7109375" style="88" customWidth="1"/>
    <col min="6409" max="6409" width="11.42578125" style="88"/>
    <col min="6410" max="6410" width="16.28515625" style="88" bestFit="1" customWidth="1"/>
    <col min="6411" max="6411" width="21.7109375" style="88" bestFit="1" customWidth="1"/>
    <col min="6412" max="6656" width="11.42578125" style="88"/>
    <col min="6657" max="6658" width="4.28515625" style="88" customWidth="1"/>
    <col min="6659" max="6659" width="5.5703125" style="88" customWidth="1"/>
    <col min="6660" max="6660" width="5.28515625" style="88" customWidth="1"/>
    <col min="6661" max="6661" width="44.7109375" style="88" customWidth="1"/>
    <col min="6662" max="6662" width="15.85546875" style="88" bestFit="1" customWidth="1"/>
    <col min="6663" max="6663" width="17.28515625" style="88" customWidth="1"/>
    <col min="6664" max="6664" width="16.7109375" style="88" customWidth="1"/>
    <col min="6665" max="6665" width="11.42578125" style="88"/>
    <col min="6666" max="6666" width="16.28515625" style="88" bestFit="1" customWidth="1"/>
    <col min="6667" max="6667" width="21.7109375" style="88" bestFit="1" customWidth="1"/>
    <col min="6668" max="6912" width="11.42578125" style="88"/>
    <col min="6913" max="6914" width="4.28515625" style="88" customWidth="1"/>
    <col min="6915" max="6915" width="5.5703125" style="88" customWidth="1"/>
    <col min="6916" max="6916" width="5.28515625" style="88" customWidth="1"/>
    <col min="6917" max="6917" width="44.7109375" style="88" customWidth="1"/>
    <col min="6918" max="6918" width="15.85546875" style="88" bestFit="1" customWidth="1"/>
    <col min="6919" max="6919" width="17.28515625" style="88" customWidth="1"/>
    <col min="6920" max="6920" width="16.7109375" style="88" customWidth="1"/>
    <col min="6921" max="6921" width="11.42578125" style="88"/>
    <col min="6922" max="6922" width="16.28515625" style="88" bestFit="1" customWidth="1"/>
    <col min="6923" max="6923" width="21.7109375" style="88" bestFit="1" customWidth="1"/>
    <col min="6924" max="7168" width="11.42578125" style="88"/>
    <col min="7169" max="7170" width="4.28515625" style="88" customWidth="1"/>
    <col min="7171" max="7171" width="5.5703125" style="88" customWidth="1"/>
    <col min="7172" max="7172" width="5.28515625" style="88" customWidth="1"/>
    <col min="7173" max="7173" width="44.7109375" style="88" customWidth="1"/>
    <col min="7174" max="7174" width="15.85546875" style="88" bestFit="1" customWidth="1"/>
    <col min="7175" max="7175" width="17.28515625" style="88" customWidth="1"/>
    <col min="7176" max="7176" width="16.7109375" style="88" customWidth="1"/>
    <col min="7177" max="7177" width="11.42578125" style="88"/>
    <col min="7178" max="7178" width="16.28515625" style="88" bestFit="1" customWidth="1"/>
    <col min="7179" max="7179" width="21.7109375" style="88" bestFit="1" customWidth="1"/>
    <col min="7180" max="7424" width="11.42578125" style="88"/>
    <col min="7425" max="7426" width="4.28515625" style="88" customWidth="1"/>
    <col min="7427" max="7427" width="5.5703125" style="88" customWidth="1"/>
    <col min="7428" max="7428" width="5.28515625" style="88" customWidth="1"/>
    <col min="7429" max="7429" width="44.7109375" style="88" customWidth="1"/>
    <col min="7430" max="7430" width="15.85546875" style="88" bestFit="1" customWidth="1"/>
    <col min="7431" max="7431" width="17.28515625" style="88" customWidth="1"/>
    <col min="7432" max="7432" width="16.7109375" style="88" customWidth="1"/>
    <col min="7433" max="7433" width="11.42578125" style="88"/>
    <col min="7434" max="7434" width="16.28515625" style="88" bestFit="1" customWidth="1"/>
    <col min="7435" max="7435" width="21.7109375" style="88" bestFit="1" customWidth="1"/>
    <col min="7436" max="7680" width="11.42578125" style="88"/>
    <col min="7681" max="7682" width="4.28515625" style="88" customWidth="1"/>
    <col min="7683" max="7683" width="5.5703125" style="88" customWidth="1"/>
    <col min="7684" max="7684" width="5.28515625" style="88" customWidth="1"/>
    <col min="7685" max="7685" width="44.7109375" style="88" customWidth="1"/>
    <col min="7686" max="7686" width="15.85546875" style="88" bestFit="1" customWidth="1"/>
    <col min="7687" max="7687" width="17.28515625" style="88" customWidth="1"/>
    <col min="7688" max="7688" width="16.7109375" style="88" customWidth="1"/>
    <col min="7689" max="7689" width="11.42578125" style="88"/>
    <col min="7690" max="7690" width="16.28515625" style="88" bestFit="1" customWidth="1"/>
    <col min="7691" max="7691" width="21.7109375" style="88" bestFit="1" customWidth="1"/>
    <col min="7692" max="7936" width="11.42578125" style="88"/>
    <col min="7937" max="7938" width="4.28515625" style="88" customWidth="1"/>
    <col min="7939" max="7939" width="5.5703125" style="88" customWidth="1"/>
    <col min="7940" max="7940" width="5.28515625" style="88" customWidth="1"/>
    <col min="7941" max="7941" width="44.7109375" style="88" customWidth="1"/>
    <col min="7942" max="7942" width="15.85546875" style="88" bestFit="1" customWidth="1"/>
    <col min="7943" max="7943" width="17.28515625" style="88" customWidth="1"/>
    <col min="7944" max="7944" width="16.7109375" style="88" customWidth="1"/>
    <col min="7945" max="7945" width="11.42578125" style="88"/>
    <col min="7946" max="7946" width="16.28515625" style="88" bestFit="1" customWidth="1"/>
    <col min="7947" max="7947" width="21.7109375" style="88" bestFit="1" customWidth="1"/>
    <col min="7948" max="8192" width="11.42578125" style="88"/>
    <col min="8193" max="8194" width="4.28515625" style="88" customWidth="1"/>
    <col min="8195" max="8195" width="5.5703125" style="88" customWidth="1"/>
    <col min="8196" max="8196" width="5.28515625" style="88" customWidth="1"/>
    <col min="8197" max="8197" width="44.7109375" style="88" customWidth="1"/>
    <col min="8198" max="8198" width="15.85546875" style="88" bestFit="1" customWidth="1"/>
    <col min="8199" max="8199" width="17.28515625" style="88" customWidth="1"/>
    <col min="8200" max="8200" width="16.7109375" style="88" customWidth="1"/>
    <col min="8201" max="8201" width="11.42578125" style="88"/>
    <col min="8202" max="8202" width="16.28515625" style="88" bestFit="1" customWidth="1"/>
    <col min="8203" max="8203" width="21.7109375" style="88" bestFit="1" customWidth="1"/>
    <col min="8204" max="8448" width="11.42578125" style="88"/>
    <col min="8449" max="8450" width="4.28515625" style="88" customWidth="1"/>
    <col min="8451" max="8451" width="5.5703125" style="88" customWidth="1"/>
    <col min="8452" max="8452" width="5.28515625" style="88" customWidth="1"/>
    <col min="8453" max="8453" width="44.7109375" style="88" customWidth="1"/>
    <col min="8454" max="8454" width="15.85546875" style="88" bestFit="1" customWidth="1"/>
    <col min="8455" max="8455" width="17.28515625" style="88" customWidth="1"/>
    <col min="8456" max="8456" width="16.7109375" style="88" customWidth="1"/>
    <col min="8457" max="8457" width="11.42578125" style="88"/>
    <col min="8458" max="8458" width="16.28515625" style="88" bestFit="1" customWidth="1"/>
    <col min="8459" max="8459" width="21.7109375" style="88" bestFit="1" customWidth="1"/>
    <col min="8460" max="8704" width="11.42578125" style="88"/>
    <col min="8705" max="8706" width="4.28515625" style="88" customWidth="1"/>
    <col min="8707" max="8707" width="5.5703125" style="88" customWidth="1"/>
    <col min="8708" max="8708" width="5.28515625" style="88" customWidth="1"/>
    <col min="8709" max="8709" width="44.7109375" style="88" customWidth="1"/>
    <col min="8710" max="8710" width="15.85546875" style="88" bestFit="1" customWidth="1"/>
    <col min="8711" max="8711" width="17.28515625" style="88" customWidth="1"/>
    <col min="8712" max="8712" width="16.7109375" style="88" customWidth="1"/>
    <col min="8713" max="8713" width="11.42578125" style="88"/>
    <col min="8714" max="8714" width="16.28515625" style="88" bestFit="1" customWidth="1"/>
    <col min="8715" max="8715" width="21.7109375" style="88" bestFit="1" customWidth="1"/>
    <col min="8716" max="8960" width="11.42578125" style="88"/>
    <col min="8961" max="8962" width="4.28515625" style="88" customWidth="1"/>
    <col min="8963" max="8963" width="5.5703125" style="88" customWidth="1"/>
    <col min="8964" max="8964" width="5.28515625" style="88" customWidth="1"/>
    <col min="8965" max="8965" width="44.7109375" style="88" customWidth="1"/>
    <col min="8966" max="8966" width="15.85546875" style="88" bestFit="1" customWidth="1"/>
    <col min="8967" max="8967" width="17.28515625" style="88" customWidth="1"/>
    <col min="8968" max="8968" width="16.7109375" style="88" customWidth="1"/>
    <col min="8969" max="8969" width="11.42578125" style="88"/>
    <col min="8970" max="8970" width="16.28515625" style="88" bestFit="1" customWidth="1"/>
    <col min="8971" max="8971" width="21.7109375" style="88" bestFit="1" customWidth="1"/>
    <col min="8972" max="9216" width="11.42578125" style="88"/>
    <col min="9217" max="9218" width="4.28515625" style="88" customWidth="1"/>
    <col min="9219" max="9219" width="5.5703125" style="88" customWidth="1"/>
    <col min="9220" max="9220" width="5.28515625" style="88" customWidth="1"/>
    <col min="9221" max="9221" width="44.7109375" style="88" customWidth="1"/>
    <col min="9222" max="9222" width="15.85546875" style="88" bestFit="1" customWidth="1"/>
    <col min="9223" max="9223" width="17.28515625" style="88" customWidth="1"/>
    <col min="9224" max="9224" width="16.7109375" style="88" customWidth="1"/>
    <col min="9225" max="9225" width="11.42578125" style="88"/>
    <col min="9226" max="9226" width="16.28515625" style="88" bestFit="1" customWidth="1"/>
    <col min="9227" max="9227" width="21.7109375" style="88" bestFit="1" customWidth="1"/>
    <col min="9228" max="9472" width="11.42578125" style="88"/>
    <col min="9473" max="9474" width="4.28515625" style="88" customWidth="1"/>
    <col min="9475" max="9475" width="5.5703125" style="88" customWidth="1"/>
    <col min="9476" max="9476" width="5.28515625" style="88" customWidth="1"/>
    <col min="9477" max="9477" width="44.7109375" style="88" customWidth="1"/>
    <col min="9478" max="9478" width="15.85546875" style="88" bestFit="1" customWidth="1"/>
    <col min="9479" max="9479" width="17.28515625" style="88" customWidth="1"/>
    <col min="9480" max="9480" width="16.7109375" style="88" customWidth="1"/>
    <col min="9481" max="9481" width="11.42578125" style="88"/>
    <col min="9482" max="9482" width="16.28515625" style="88" bestFit="1" customWidth="1"/>
    <col min="9483" max="9483" width="21.7109375" style="88" bestFit="1" customWidth="1"/>
    <col min="9484" max="9728" width="11.42578125" style="88"/>
    <col min="9729" max="9730" width="4.28515625" style="88" customWidth="1"/>
    <col min="9731" max="9731" width="5.5703125" style="88" customWidth="1"/>
    <col min="9732" max="9732" width="5.28515625" style="88" customWidth="1"/>
    <col min="9733" max="9733" width="44.7109375" style="88" customWidth="1"/>
    <col min="9734" max="9734" width="15.85546875" style="88" bestFit="1" customWidth="1"/>
    <col min="9735" max="9735" width="17.28515625" style="88" customWidth="1"/>
    <col min="9736" max="9736" width="16.7109375" style="88" customWidth="1"/>
    <col min="9737" max="9737" width="11.42578125" style="88"/>
    <col min="9738" max="9738" width="16.28515625" style="88" bestFit="1" customWidth="1"/>
    <col min="9739" max="9739" width="21.7109375" style="88" bestFit="1" customWidth="1"/>
    <col min="9740" max="9984" width="11.42578125" style="88"/>
    <col min="9985" max="9986" width="4.28515625" style="88" customWidth="1"/>
    <col min="9987" max="9987" width="5.5703125" style="88" customWidth="1"/>
    <col min="9988" max="9988" width="5.28515625" style="88" customWidth="1"/>
    <col min="9989" max="9989" width="44.7109375" style="88" customWidth="1"/>
    <col min="9990" max="9990" width="15.85546875" style="88" bestFit="1" customWidth="1"/>
    <col min="9991" max="9991" width="17.28515625" style="88" customWidth="1"/>
    <col min="9992" max="9992" width="16.7109375" style="88" customWidth="1"/>
    <col min="9993" max="9993" width="11.42578125" style="88"/>
    <col min="9994" max="9994" width="16.28515625" style="88" bestFit="1" customWidth="1"/>
    <col min="9995" max="9995" width="21.7109375" style="88" bestFit="1" customWidth="1"/>
    <col min="9996" max="10240" width="11.42578125" style="88"/>
    <col min="10241" max="10242" width="4.28515625" style="88" customWidth="1"/>
    <col min="10243" max="10243" width="5.5703125" style="88" customWidth="1"/>
    <col min="10244" max="10244" width="5.28515625" style="88" customWidth="1"/>
    <col min="10245" max="10245" width="44.7109375" style="88" customWidth="1"/>
    <col min="10246" max="10246" width="15.85546875" style="88" bestFit="1" customWidth="1"/>
    <col min="10247" max="10247" width="17.28515625" style="88" customWidth="1"/>
    <col min="10248" max="10248" width="16.7109375" style="88" customWidth="1"/>
    <col min="10249" max="10249" width="11.42578125" style="88"/>
    <col min="10250" max="10250" width="16.28515625" style="88" bestFit="1" customWidth="1"/>
    <col min="10251" max="10251" width="21.7109375" style="88" bestFit="1" customWidth="1"/>
    <col min="10252" max="10496" width="11.42578125" style="88"/>
    <col min="10497" max="10498" width="4.28515625" style="88" customWidth="1"/>
    <col min="10499" max="10499" width="5.5703125" style="88" customWidth="1"/>
    <col min="10500" max="10500" width="5.28515625" style="88" customWidth="1"/>
    <col min="10501" max="10501" width="44.7109375" style="88" customWidth="1"/>
    <col min="10502" max="10502" width="15.85546875" style="88" bestFit="1" customWidth="1"/>
    <col min="10503" max="10503" width="17.28515625" style="88" customWidth="1"/>
    <col min="10504" max="10504" width="16.7109375" style="88" customWidth="1"/>
    <col min="10505" max="10505" width="11.42578125" style="88"/>
    <col min="10506" max="10506" width="16.28515625" style="88" bestFit="1" customWidth="1"/>
    <col min="10507" max="10507" width="21.7109375" style="88" bestFit="1" customWidth="1"/>
    <col min="10508" max="10752" width="11.42578125" style="88"/>
    <col min="10753" max="10754" width="4.28515625" style="88" customWidth="1"/>
    <col min="10755" max="10755" width="5.5703125" style="88" customWidth="1"/>
    <col min="10756" max="10756" width="5.28515625" style="88" customWidth="1"/>
    <col min="10757" max="10757" width="44.7109375" style="88" customWidth="1"/>
    <col min="10758" max="10758" width="15.85546875" style="88" bestFit="1" customWidth="1"/>
    <col min="10759" max="10759" width="17.28515625" style="88" customWidth="1"/>
    <col min="10760" max="10760" width="16.7109375" style="88" customWidth="1"/>
    <col min="10761" max="10761" width="11.42578125" style="88"/>
    <col min="10762" max="10762" width="16.28515625" style="88" bestFit="1" customWidth="1"/>
    <col min="10763" max="10763" width="21.7109375" style="88" bestFit="1" customWidth="1"/>
    <col min="10764" max="11008" width="11.42578125" style="88"/>
    <col min="11009" max="11010" width="4.28515625" style="88" customWidth="1"/>
    <col min="11011" max="11011" width="5.5703125" style="88" customWidth="1"/>
    <col min="11012" max="11012" width="5.28515625" style="88" customWidth="1"/>
    <col min="11013" max="11013" width="44.7109375" style="88" customWidth="1"/>
    <col min="11014" max="11014" width="15.85546875" style="88" bestFit="1" customWidth="1"/>
    <col min="11015" max="11015" width="17.28515625" style="88" customWidth="1"/>
    <col min="11016" max="11016" width="16.7109375" style="88" customWidth="1"/>
    <col min="11017" max="11017" width="11.42578125" style="88"/>
    <col min="11018" max="11018" width="16.28515625" style="88" bestFit="1" customWidth="1"/>
    <col min="11019" max="11019" width="21.7109375" style="88" bestFit="1" customWidth="1"/>
    <col min="11020" max="11264" width="11.42578125" style="88"/>
    <col min="11265" max="11266" width="4.28515625" style="88" customWidth="1"/>
    <col min="11267" max="11267" width="5.5703125" style="88" customWidth="1"/>
    <col min="11268" max="11268" width="5.28515625" style="88" customWidth="1"/>
    <col min="11269" max="11269" width="44.7109375" style="88" customWidth="1"/>
    <col min="11270" max="11270" width="15.85546875" style="88" bestFit="1" customWidth="1"/>
    <col min="11271" max="11271" width="17.28515625" style="88" customWidth="1"/>
    <col min="11272" max="11272" width="16.7109375" style="88" customWidth="1"/>
    <col min="11273" max="11273" width="11.42578125" style="88"/>
    <col min="11274" max="11274" width="16.28515625" style="88" bestFit="1" customWidth="1"/>
    <col min="11275" max="11275" width="21.7109375" style="88" bestFit="1" customWidth="1"/>
    <col min="11276" max="11520" width="11.42578125" style="88"/>
    <col min="11521" max="11522" width="4.28515625" style="88" customWidth="1"/>
    <col min="11523" max="11523" width="5.5703125" style="88" customWidth="1"/>
    <col min="11524" max="11524" width="5.28515625" style="88" customWidth="1"/>
    <col min="11525" max="11525" width="44.7109375" style="88" customWidth="1"/>
    <col min="11526" max="11526" width="15.85546875" style="88" bestFit="1" customWidth="1"/>
    <col min="11527" max="11527" width="17.28515625" style="88" customWidth="1"/>
    <col min="11528" max="11528" width="16.7109375" style="88" customWidth="1"/>
    <col min="11529" max="11529" width="11.42578125" style="88"/>
    <col min="11530" max="11530" width="16.28515625" style="88" bestFit="1" customWidth="1"/>
    <col min="11531" max="11531" width="21.7109375" style="88" bestFit="1" customWidth="1"/>
    <col min="11532" max="11776" width="11.42578125" style="88"/>
    <col min="11777" max="11778" width="4.28515625" style="88" customWidth="1"/>
    <col min="11779" max="11779" width="5.5703125" style="88" customWidth="1"/>
    <col min="11780" max="11780" width="5.28515625" style="88" customWidth="1"/>
    <col min="11781" max="11781" width="44.7109375" style="88" customWidth="1"/>
    <col min="11782" max="11782" width="15.85546875" style="88" bestFit="1" customWidth="1"/>
    <col min="11783" max="11783" width="17.28515625" style="88" customWidth="1"/>
    <col min="11784" max="11784" width="16.7109375" style="88" customWidth="1"/>
    <col min="11785" max="11785" width="11.42578125" style="88"/>
    <col min="11786" max="11786" width="16.28515625" style="88" bestFit="1" customWidth="1"/>
    <col min="11787" max="11787" width="21.7109375" style="88" bestFit="1" customWidth="1"/>
    <col min="11788" max="12032" width="11.42578125" style="88"/>
    <col min="12033" max="12034" width="4.28515625" style="88" customWidth="1"/>
    <col min="12035" max="12035" width="5.5703125" style="88" customWidth="1"/>
    <col min="12036" max="12036" width="5.28515625" style="88" customWidth="1"/>
    <col min="12037" max="12037" width="44.7109375" style="88" customWidth="1"/>
    <col min="12038" max="12038" width="15.85546875" style="88" bestFit="1" customWidth="1"/>
    <col min="12039" max="12039" width="17.28515625" style="88" customWidth="1"/>
    <col min="12040" max="12040" width="16.7109375" style="88" customWidth="1"/>
    <col min="12041" max="12041" width="11.42578125" style="88"/>
    <col min="12042" max="12042" width="16.28515625" style="88" bestFit="1" customWidth="1"/>
    <col min="12043" max="12043" width="21.7109375" style="88" bestFit="1" customWidth="1"/>
    <col min="12044" max="12288" width="11.42578125" style="88"/>
    <col min="12289" max="12290" width="4.28515625" style="88" customWidth="1"/>
    <col min="12291" max="12291" width="5.5703125" style="88" customWidth="1"/>
    <col min="12292" max="12292" width="5.28515625" style="88" customWidth="1"/>
    <col min="12293" max="12293" width="44.7109375" style="88" customWidth="1"/>
    <col min="12294" max="12294" width="15.85546875" style="88" bestFit="1" customWidth="1"/>
    <col min="12295" max="12295" width="17.28515625" style="88" customWidth="1"/>
    <col min="12296" max="12296" width="16.7109375" style="88" customWidth="1"/>
    <col min="12297" max="12297" width="11.42578125" style="88"/>
    <col min="12298" max="12298" width="16.28515625" style="88" bestFit="1" customWidth="1"/>
    <col min="12299" max="12299" width="21.7109375" style="88" bestFit="1" customWidth="1"/>
    <col min="12300" max="12544" width="11.42578125" style="88"/>
    <col min="12545" max="12546" width="4.28515625" style="88" customWidth="1"/>
    <col min="12547" max="12547" width="5.5703125" style="88" customWidth="1"/>
    <col min="12548" max="12548" width="5.28515625" style="88" customWidth="1"/>
    <col min="12549" max="12549" width="44.7109375" style="88" customWidth="1"/>
    <col min="12550" max="12550" width="15.85546875" style="88" bestFit="1" customWidth="1"/>
    <col min="12551" max="12551" width="17.28515625" style="88" customWidth="1"/>
    <col min="12552" max="12552" width="16.7109375" style="88" customWidth="1"/>
    <col min="12553" max="12553" width="11.42578125" style="88"/>
    <col min="12554" max="12554" width="16.28515625" style="88" bestFit="1" customWidth="1"/>
    <col min="12555" max="12555" width="21.7109375" style="88" bestFit="1" customWidth="1"/>
    <col min="12556" max="12800" width="11.42578125" style="88"/>
    <col min="12801" max="12802" width="4.28515625" style="88" customWidth="1"/>
    <col min="12803" max="12803" width="5.5703125" style="88" customWidth="1"/>
    <col min="12804" max="12804" width="5.28515625" style="88" customWidth="1"/>
    <col min="12805" max="12805" width="44.7109375" style="88" customWidth="1"/>
    <col min="12806" max="12806" width="15.85546875" style="88" bestFit="1" customWidth="1"/>
    <col min="12807" max="12807" width="17.28515625" style="88" customWidth="1"/>
    <col min="12808" max="12808" width="16.7109375" style="88" customWidth="1"/>
    <col min="12809" max="12809" width="11.42578125" style="88"/>
    <col min="12810" max="12810" width="16.28515625" style="88" bestFit="1" customWidth="1"/>
    <col min="12811" max="12811" width="21.7109375" style="88" bestFit="1" customWidth="1"/>
    <col min="12812" max="13056" width="11.42578125" style="88"/>
    <col min="13057" max="13058" width="4.28515625" style="88" customWidth="1"/>
    <col min="13059" max="13059" width="5.5703125" style="88" customWidth="1"/>
    <col min="13060" max="13060" width="5.28515625" style="88" customWidth="1"/>
    <col min="13061" max="13061" width="44.7109375" style="88" customWidth="1"/>
    <col min="13062" max="13062" width="15.85546875" style="88" bestFit="1" customWidth="1"/>
    <col min="13063" max="13063" width="17.28515625" style="88" customWidth="1"/>
    <col min="13064" max="13064" width="16.7109375" style="88" customWidth="1"/>
    <col min="13065" max="13065" width="11.42578125" style="88"/>
    <col min="13066" max="13066" width="16.28515625" style="88" bestFit="1" customWidth="1"/>
    <col min="13067" max="13067" width="21.7109375" style="88" bestFit="1" customWidth="1"/>
    <col min="13068" max="13312" width="11.42578125" style="88"/>
    <col min="13313" max="13314" width="4.28515625" style="88" customWidth="1"/>
    <col min="13315" max="13315" width="5.5703125" style="88" customWidth="1"/>
    <col min="13316" max="13316" width="5.28515625" style="88" customWidth="1"/>
    <col min="13317" max="13317" width="44.7109375" style="88" customWidth="1"/>
    <col min="13318" max="13318" width="15.85546875" style="88" bestFit="1" customWidth="1"/>
    <col min="13319" max="13319" width="17.28515625" style="88" customWidth="1"/>
    <col min="13320" max="13320" width="16.7109375" style="88" customWidth="1"/>
    <col min="13321" max="13321" width="11.42578125" style="88"/>
    <col min="13322" max="13322" width="16.28515625" style="88" bestFit="1" customWidth="1"/>
    <col min="13323" max="13323" width="21.7109375" style="88" bestFit="1" customWidth="1"/>
    <col min="13324" max="13568" width="11.42578125" style="88"/>
    <col min="13569" max="13570" width="4.28515625" style="88" customWidth="1"/>
    <col min="13571" max="13571" width="5.5703125" style="88" customWidth="1"/>
    <col min="13572" max="13572" width="5.28515625" style="88" customWidth="1"/>
    <col min="13573" max="13573" width="44.7109375" style="88" customWidth="1"/>
    <col min="13574" max="13574" width="15.85546875" style="88" bestFit="1" customWidth="1"/>
    <col min="13575" max="13575" width="17.28515625" style="88" customWidth="1"/>
    <col min="13576" max="13576" width="16.7109375" style="88" customWidth="1"/>
    <col min="13577" max="13577" width="11.42578125" style="88"/>
    <col min="13578" max="13578" width="16.28515625" style="88" bestFit="1" customWidth="1"/>
    <col min="13579" max="13579" width="21.7109375" style="88" bestFit="1" customWidth="1"/>
    <col min="13580" max="13824" width="11.42578125" style="88"/>
    <col min="13825" max="13826" width="4.28515625" style="88" customWidth="1"/>
    <col min="13827" max="13827" width="5.5703125" style="88" customWidth="1"/>
    <col min="13828" max="13828" width="5.28515625" style="88" customWidth="1"/>
    <col min="13829" max="13829" width="44.7109375" style="88" customWidth="1"/>
    <col min="13830" max="13830" width="15.85546875" style="88" bestFit="1" customWidth="1"/>
    <col min="13831" max="13831" width="17.28515625" style="88" customWidth="1"/>
    <col min="13832" max="13832" width="16.7109375" style="88" customWidth="1"/>
    <col min="13833" max="13833" width="11.42578125" style="88"/>
    <col min="13834" max="13834" width="16.28515625" style="88" bestFit="1" customWidth="1"/>
    <col min="13835" max="13835" width="21.7109375" style="88" bestFit="1" customWidth="1"/>
    <col min="13836" max="14080" width="11.42578125" style="88"/>
    <col min="14081" max="14082" width="4.28515625" style="88" customWidth="1"/>
    <col min="14083" max="14083" width="5.5703125" style="88" customWidth="1"/>
    <col min="14084" max="14084" width="5.28515625" style="88" customWidth="1"/>
    <col min="14085" max="14085" width="44.7109375" style="88" customWidth="1"/>
    <col min="14086" max="14086" width="15.85546875" style="88" bestFit="1" customWidth="1"/>
    <col min="14087" max="14087" width="17.28515625" style="88" customWidth="1"/>
    <col min="14088" max="14088" width="16.7109375" style="88" customWidth="1"/>
    <col min="14089" max="14089" width="11.42578125" style="88"/>
    <col min="14090" max="14090" width="16.28515625" style="88" bestFit="1" customWidth="1"/>
    <col min="14091" max="14091" width="21.7109375" style="88" bestFit="1" customWidth="1"/>
    <col min="14092" max="14336" width="11.42578125" style="88"/>
    <col min="14337" max="14338" width="4.28515625" style="88" customWidth="1"/>
    <col min="14339" max="14339" width="5.5703125" style="88" customWidth="1"/>
    <col min="14340" max="14340" width="5.28515625" style="88" customWidth="1"/>
    <col min="14341" max="14341" width="44.7109375" style="88" customWidth="1"/>
    <col min="14342" max="14342" width="15.85546875" style="88" bestFit="1" customWidth="1"/>
    <col min="14343" max="14343" width="17.28515625" style="88" customWidth="1"/>
    <col min="14344" max="14344" width="16.7109375" style="88" customWidth="1"/>
    <col min="14345" max="14345" width="11.42578125" style="88"/>
    <col min="14346" max="14346" width="16.28515625" style="88" bestFit="1" customWidth="1"/>
    <col min="14347" max="14347" width="21.7109375" style="88" bestFit="1" customWidth="1"/>
    <col min="14348" max="14592" width="11.42578125" style="88"/>
    <col min="14593" max="14594" width="4.28515625" style="88" customWidth="1"/>
    <col min="14595" max="14595" width="5.5703125" style="88" customWidth="1"/>
    <col min="14596" max="14596" width="5.28515625" style="88" customWidth="1"/>
    <col min="14597" max="14597" width="44.7109375" style="88" customWidth="1"/>
    <col min="14598" max="14598" width="15.85546875" style="88" bestFit="1" customWidth="1"/>
    <col min="14599" max="14599" width="17.28515625" style="88" customWidth="1"/>
    <col min="14600" max="14600" width="16.7109375" style="88" customWidth="1"/>
    <col min="14601" max="14601" width="11.42578125" style="88"/>
    <col min="14602" max="14602" width="16.28515625" style="88" bestFit="1" customWidth="1"/>
    <col min="14603" max="14603" width="21.7109375" style="88" bestFit="1" customWidth="1"/>
    <col min="14604" max="14848" width="11.42578125" style="88"/>
    <col min="14849" max="14850" width="4.28515625" style="88" customWidth="1"/>
    <col min="14851" max="14851" width="5.5703125" style="88" customWidth="1"/>
    <col min="14852" max="14852" width="5.28515625" style="88" customWidth="1"/>
    <col min="14853" max="14853" width="44.7109375" style="88" customWidth="1"/>
    <col min="14854" max="14854" width="15.85546875" style="88" bestFit="1" customWidth="1"/>
    <col min="14855" max="14855" width="17.28515625" style="88" customWidth="1"/>
    <col min="14856" max="14856" width="16.7109375" style="88" customWidth="1"/>
    <col min="14857" max="14857" width="11.42578125" style="88"/>
    <col min="14858" max="14858" width="16.28515625" style="88" bestFit="1" customWidth="1"/>
    <col min="14859" max="14859" width="21.7109375" style="88" bestFit="1" customWidth="1"/>
    <col min="14860" max="15104" width="11.42578125" style="88"/>
    <col min="15105" max="15106" width="4.28515625" style="88" customWidth="1"/>
    <col min="15107" max="15107" width="5.5703125" style="88" customWidth="1"/>
    <col min="15108" max="15108" width="5.28515625" style="88" customWidth="1"/>
    <col min="15109" max="15109" width="44.7109375" style="88" customWidth="1"/>
    <col min="15110" max="15110" width="15.85546875" style="88" bestFit="1" customWidth="1"/>
    <col min="15111" max="15111" width="17.28515625" style="88" customWidth="1"/>
    <col min="15112" max="15112" width="16.7109375" style="88" customWidth="1"/>
    <col min="15113" max="15113" width="11.42578125" style="88"/>
    <col min="15114" max="15114" width="16.28515625" style="88" bestFit="1" customWidth="1"/>
    <col min="15115" max="15115" width="21.7109375" style="88" bestFit="1" customWidth="1"/>
    <col min="15116" max="15360" width="11.42578125" style="88"/>
    <col min="15361" max="15362" width="4.28515625" style="88" customWidth="1"/>
    <col min="15363" max="15363" width="5.5703125" style="88" customWidth="1"/>
    <col min="15364" max="15364" width="5.28515625" style="88" customWidth="1"/>
    <col min="15365" max="15365" width="44.7109375" style="88" customWidth="1"/>
    <col min="15366" max="15366" width="15.85546875" style="88" bestFit="1" customWidth="1"/>
    <col min="15367" max="15367" width="17.28515625" style="88" customWidth="1"/>
    <col min="15368" max="15368" width="16.7109375" style="88" customWidth="1"/>
    <col min="15369" max="15369" width="11.42578125" style="88"/>
    <col min="15370" max="15370" width="16.28515625" style="88" bestFit="1" customWidth="1"/>
    <col min="15371" max="15371" width="21.7109375" style="88" bestFit="1" customWidth="1"/>
    <col min="15372" max="15616" width="11.42578125" style="88"/>
    <col min="15617" max="15618" width="4.28515625" style="88" customWidth="1"/>
    <col min="15619" max="15619" width="5.5703125" style="88" customWidth="1"/>
    <col min="15620" max="15620" width="5.28515625" style="88" customWidth="1"/>
    <col min="15621" max="15621" width="44.7109375" style="88" customWidth="1"/>
    <col min="15622" max="15622" width="15.85546875" style="88" bestFit="1" customWidth="1"/>
    <col min="15623" max="15623" width="17.28515625" style="88" customWidth="1"/>
    <col min="15624" max="15624" width="16.7109375" style="88" customWidth="1"/>
    <col min="15625" max="15625" width="11.42578125" style="88"/>
    <col min="15626" max="15626" width="16.28515625" style="88" bestFit="1" customWidth="1"/>
    <col min="15627" max="15627" width="21.7109375" style="88" bestFit="1" customWidth="1"/>
    <col min="15628" max="15872" width="11.42578125" style="88"/>
    <col min="15873" max="15874" width="4.28515625" style="88" customWidth="1"/>
    <col min="15875" max="15875" width="5.5703125" style="88" customWidth="1"/>
    <col min="15876" max="15876" width="5.28515625" style="88" customWidth="1"/>
    <col min="15877" max="15877" width="44.7109375" style="88" customWidth="1"/>
    <col min="15878" max="15878" width="15.85546875" style="88" bestFit="1" customWidth="1"/>
    <col min="15879" max="15879" width="17.28515625" style="88" customWidth="1"/>
    <col min="15880" max="15880" width="16.7109375" style="88" customWidth="1"/>
    <col min="15881" max="15881" width="11.42578125" style="88"/>
    <col min="15882" max="15882" width="16.28515625" style="88" bestFit="1" customWidth="1"/>
    <col min="15883" max="15883" width="21.7109375" style="88" bestFit="1" customWidth="1"/>
    <col min="15884" max="16128" width="11.42578125" style="88"/>
    <col min="16129" max="16130" width="4.28515625" style="88" customWidth="1"/>
    <col min="16131" max="16131" width="5.5703125" style="88" customWidth="1"/>
    <col min="16132" max="16132" width="5.28515625" style="88" customWidth="1"/>
    <col min="16133" max="16133" width="44.7109375" style="88" customWidth="1"/>
    <col min="16134" max="16134" width="15.85546875" style="88" bestFit="1" customWidth="1"/>
    <col min="16135" max="16135" width="17.28515625" style="88" customWidth="1"/>
    <col min="16136" max="16136" width="16.7109375" style="88" customWidth="1"/>
    <col min="16137" max="16137" width="11.42578125" style="88"/>
    <col min="16138" max="16138" width="16.28515625" style="88" bestFit="1" customWidth="1"/>
    <col min="16139" max="16139" width="21.7109375" style="88" bestFit="1" customWidth="1"/>
    <col min="16140" max="16384" width="11.42578125" style="88"/>
  </cols>
  <sheetData>
    <row r="2" spans="1:10" ht="15" x14ac:dyDescent="0.25">
      <c r="A2" s="238"/>
      <c r="B2" s="238"/>
      <c r="C2" s="238"/>
      <c r="D2" s="238"/>
      <c r="E2" s="238"/>
      <c r="F2" s="238"/>
      <c r="G2" s="238"/>
      <c r="H2" s="238"/>
    </row>
    <row r="3" spans="1:10" ht="36.6" customHeight="1" x14ac:dyDescent="0.2">
      <c r="A3" s="239" t="s">
        <v>202</v>
      </c>
      <c r="B3" s="239"/>
      <c r="C3" s="239"/>
      <c r="D3" s="239"/>
      <c r="E3" s="239"/>
      <c r="F3" s="239"/>
      <c r="G3" s="239"/>
      <c r="H3" s="239"/>
    </row>
    <row r="4" spans="1:10" s="154" customFormat="1" ht="18" x14ac:dyDescent="0.2">
      <c r="A4" s="239" t="s">
        <v>116</v>
      </c>
      <c r="B4" s="239"/>
      <c r="C4" s="239"/>
      <c r="D4" s="239"/>
      <c r="E4" s="239"/>
      <c r="F4" s="239"/>
      <c r="G4" s="240"/>
      <c r="H4" s="240"/>
    </row>
    <row r="5" spans="1:10" ht="18" x14ac:dyDescent="0.25">
      <c r="A5" s="155"/>
      <c r="B5" s="156"/>
      <c r="C5" s="156"/>
      <c r="D5" s="156"/>
      <c r="E5" s="156"/>
    </row>
    <row r="6" spans="1:10" ht="26.25" x14ac:dyDescent="0.25">
      <c r="A6" s="157"/>
      <c r="B6" s="158"/>
      <c r="C6" s="158"/>
      <c r="D6" s="159"/>
      <c r="E6" s="160"/>
      <c r="F6" s="161" t="s">
        <v>192</v>
      </c>
      <c r="G6" s="161" t="s">
        <v>193</v>
      </c>
      <c r="H6" s="162" t="s">
        <v>194</v>
      </c>
      <c r="I6" s="163"/>
    </row>
    <row r="7" spans="1:10" ht="15.75" x14ac:dyDescent="0.25">
      <c r="A7" s="241" t="s">
        <v>117</v>
      </c>
      <c r="B7" s="233"/>
      <c r="C7" s="233"/>
      <c r="D7" s="233"/>
      <c r="E7" s="242"/>
      <c r="F7" s="164">
        <f>+F8+F9</f>
        <v>1985422</v>
      </c>
      <c r="G7" s="164">
        <f>G8+G9</f>
        <v>2051565</v>
      </c>
      <c r="H7" s="164">
        <f>+H8+H9</f>
        <v>2051565</v>
      </c>
      <c r="I7" s="165"/>
    </row>
    <row r="8" spans="1:10" ht="15.75" x14ac:dyDescent="0.25">
      <c r="A8" s="230" t="s">
        <v>118</v>
      </c>
      <c r="B8" s="231"/>
      <c r="C8" s="231"/>
      <c r="D8" s="231"/>
      <c r="E8" s="243"/>
      <c r="F8" s="166">
        <v>1985422</v>
      </c>
      <c r="G8" s="166">
        <v>2051565</v>
      </c>
      <c r="H8" s="166">
        <v>2051565</v>
      </c>
    </row>
    <row r="9" spans="1:10" ht="15.75" x14ac:dyDescent="0.25">
      <c r="A9" s="244" t="s">
        <v>168</v>
      </c>
      <c r="B9" s="243"/>
      <c r="C9" s="243"/>
      <c r="D9" s="243"/>
      <c r="E9" s="243"/>
      <c r="F9" s="166">
        <v>0</v>
      </c>
      <c r="G9" s="166">
        <v>0</v>
      </c>
      <c r="H9" s="166"/>
    </row>
    <row r="10" spans="1:10" ht="15.75" x14ac:dyDescent="0.25">
      <c r="A10" s="167" t="s">
        <v>119</v>
      </c>
      <c r="B10" s="168"/>
      <c r="C10" s="168"/>
      <c r="D10" s="168"/>
      <c r="E10" s="168"/>
      <c r="F10" s="164">
        <f>+F11+F12</f>
        <v>2001422</v>
      </c>
      <c r="G10" s="164">
        <f>+G11+G12</f>
        <v>2051565</v>
      </c>
      <c r="H10" s="164">
        <f>+H11+H12</f>
        <v>2051565</v>
      </c>
    </row>
    <row r="11" spans="1:10" ht="15.75" x14ac:dyDescent="0.25">
      <c r="A11" s="234" t="s">
        <v>120</v>
      </c>
      <c r="B11" s="231"/>
      <c r="C11" s="231"/>
      <c r="D11" s="231"/>
      <c r="E11" s="245"/>
      <c r="F11" s="166">
        <v>1979909</v>
      </c>
      <c r="G11" s="166">
        <v>2034565</v>
      </c>
      <c r="H11" s="169">
        <v>2034565</v>
      </c>
      <c r="I11" s="142"/>
      <c r="J11" s="142"/>
    </row>
    <row r="12" spans="1:10" ht="15.75" x14ac:dyDescent="0.25">
      <c r="A12" s="246" t="s">
        <v>169</v>
      </c>
      <c r="B12" s="243"/>
      <c r="C12" s="243"/>
      <c r="D12" s="243"/>
      <c r="E12" s="243"/>
      <c r="F12" s="170">
        <v>21513</v>
      </c>
      <c r="G12" s="170">
        <v>17000</v>
      </c>
      <c r="H12" s="169">
        <v>17000</v>
      </c>
      <c r="I12" s="142"/>
      <c r="J12" s="142"/>
    </row>
    <row r="13" spans="1:10" ht="15.75" x14ac:dyDescent="0.25">
      <c r="A13" s="232" t="s">
        <v>121</v>
      </c>
      <c r="B13" s="233"/>
      <c r="C13" s="233"/>
      <c r="D13" s="233"/>
      <c r="E13" s="233"/>
      <c r="F13" s="171">
        <f>+F7-F10</f>
        <v>-16000</v>
      </c>
      <c r="G13" s="171">
        <f>+G7-G10</f>
        <v>0</v>
      </c>
      <c r="H13" s="171">
        <f>+H7-H10</f>
        <v>0</v>
      </c>
      <c r="J13" s="142"/>
    </row>
    <row r="14" spans="1:10" ht="18" x14ac:dyDescent="0.2">
      <c r="A14" s="239"/>
      <c r="B14" s="228"/>
      <c r="C14" s="228"/>
      <c r="D14" s="228"/>
      <c r="E14" s="228"/>
      <c r="F14" s="229"/>
      <c r="G14" s="229"/>
      <c r="H14" s="229"/>
    </row>
    <row r="15" spans="1:10" ht="26.25" x14ac:dyDescent="0.25">
      <c r="A15" s="157"/>
      <c r="B15" s="158"/>
      <c r="C15" s="158"/>
      <c r="D15" s="159"/>
      <c r="E15" s="160"/>
      <c r="F15" s="161" t="s">
        <v>147</v>
      </c>
      <c r="G15" s="161" t="s">
        <v>148</v>
      </c>
      <c r="H15" s="162" t="s">
        <v>149</v>
      </c>
      <c r="J15" s="142"/>
    </row>
    <row r="16" spans="1:10" ht="15.75" x14ac:dyDescent="0.25">
      <c r="A16" s="247" t="s">
        <v>170</v>
      </c>
      <c r="B16" s="248"/>
      <c r="C16" s="248"/>
      <c r="D16" s="248"/>
      <c r="E16" s="249"/>
      <c r="F16" s="172"/>
      <c r="G16" s="172"/>
      <c r="H16" s="173"/>
      <c r="J16" s="142"/>
    </row>
    <row r="17" spans="1:11" ht="15.75" x14ac:dyDescent="0.25">
      <c r="A17" s="235" t="s">
        <v>171</v>
      </c>
      <c r="B17" s="236"/>
      <c r="C17" s="236"/>
      <c r="D17" s="236"/>
      <c r="E17" s="237"/>
      <c r="F17" s="174">
        <v>16000</v>
      </c>
      <c r="G17" s="174"/>
      <c r="H17" s="171"/>
      <c r="J17" s="142"/>
    </row>
    <row r="18" spans="1:11" s="147" customFormat="1" ht="18" x14ac:dyDescent="0.25">
      <c r="A18" s="227"/>
      <c r="B18" s="228"/>
      <c r="C18" s="228"/>
      <c r="D18" s="228"/>
      <c r="E18" s="228"/>
      <c r="F18" s="229"/>
      <c r="G18" s="229"/>
      <c r="H18" s="229"/>
      <c r="J18" s="175"/>
    </row>
    <row r="19" spans="1:11" s="147" customFormat="1" ht="26.25" x14ac:dyDescent="0.25">
      <c r="A19" s="157"/>
      <c r="B19" s="158"/>
      <c r="C19" s="158"/>
      <c r="D19" s="159"/>
      <c r="E19" s="160"/>
      <c r="F19" s="161" t="s">
        <v>147</v>
      </c>
      <c r="G19" s="161" t="s">
        <v>148</v>
      </c>
      <c r="H19" s="162" t="s">
        <v>149</v>
      </c>
      <c r="J19" s="175"/>
      <c r="K19" s="175"/>
    </row>
    <row r="20" spans="1:11" s="147" customFormat="1" ht="18" x14ac:dyDescent="0.25">
      <c r="A20" s="230" t="s">
        <v>122</v>
      </c>
      <c r="B20" s="231"/>
      <c r="C20" s="231"/>
      <c r="D20" s="231"/>
      <c r="E20" s="231"/>
      <c r="F20" s="170"/>
      <c r="G20" s="170"/>
      <c r="H20" s="170"/>
      <c r="J20" s="175"/>
    </row>
    <row r="21" spans="1:11" s="147" customFormat="1" ht="18" x14ac:dyDescent="0.25">
      <c r="A21" s="230" t="s">
        <v>123</v>
      </c>
      <c r="B21" s="231"/>
      <c r="C21" s="231"/>
      <c r="D21" s="231"/>
      <c r="E21" s="231"/>
      <c r="F21" s="170"/>
      <c r="G21" s="170"/>
      <c r="H21" s="170"/>
    </row>
    <row r="22" spans="1:11" s="147" customFormat="1" ht="18" x14ac:dyDescent="0.25">
      <c r="A22" s="232" t="s">
        <v>124</v>
      </c>
      <c r="B22" s="233"/>
      <c r="C22" s="233"/>
      <c r="D22" s="233"/>
      <c r="E22" s="233"/>
      <c r="F22" s="164">
        <f>F20-F21</f>
        <v>0</v>
      </c>
      <c r="G22" s="164">
        <f>G20-G21</f>
        <v>0</v>
      </c>
      <c r="H22" s="164">
        <f>H20-H21</f>
        <v>0</v>
      </c>
      <c r="J22" s="176"/>
      <c r="K22" s="175"/>
    </row>
    <row r="23" spans="1:11" s="147" customFormat="1" ht="18" x14ac:dyDescent="0.25">
      <c r="A23" s="227"/>
      <c r="B23" s="228"/>
      <c r="C23" s="228"/>
      <c r="D23" s="228"/>
      <c r="E23" s="228"/>
      <c r="F23" s="229"/>
      <c r="G23" s="229"/>
      <c r="H23" s="229"/>
    </row>
    <row r="24" spans="1:11" s="147" customFormat="1" ht="18" x14ac:dyDescent="0.25">
      <c r="A24" s="234" t="s">
        <v>125</v>
      </c>
      <c r="B24" s="231"/>
      <c r="C24" s="231"/>
      <c r="D24" s="231"/>
      <c r="E24" s="231"/>
      <c r="F24" s="170">
        <f>IF((F13+F17+F22)&lt;&gt;0,"NESLAGANJE ZBROJA",(F13+F17+F22))</f>
        <v>0</v>
      </c>
      <c r="G24" s="170">
        <f>IF((G13+G17+G22)&lt;&gt;0,"NESLAGANJE ZBROJA",(G13+G17+G22))</f>
        <v>0</v>
      </c>
      <c r="H24" s="170">
        <f>IF((H13+H17+H22)&lt;&gt;0,"NESLAGANJE ZBROJA",(H13+H17+H22))</f>
        <v>0</v>
      </c>
    </row>
    <row r="25" spans="1:11" s="147" customFormat="1" ht="18" customHeight="1" x14ac:dyDescent="0.25">
      <c r="A25" s="177"/>
      <c r="B25" s="156"/>
      <c r="C25" s="156"/>
      <c r="D25" s="156"/>
      <c r="E25" s="156"/>
    </row>
    <row r="26" spans="1:11" ht="13.5" x14ac:dyDescent="0.25">
      <c r="A26" s="225" t="s">
        <v>172</v>
      </c>
      <c r="B26" s="226"/>
      <c r="C26" s="226"/>
      <c r="D26" s="226"/>
      <c r="E26" s="226"/>
      <c r="F26" s="226"/>
      <c r="G26" s="226"/>
      <c r="H26" s="226"/>
    </row>
    <row r="27" spans="1:11" x14ac:dyDescent="0.2">
      <c r="E27" s="179"/>
    </row>
    <row r="31" spans="1:11" x14ac:dyDescent="0.2">
      <c r="F31" s="142"/>
      <c r="G31" s="142"/>
      <c r="H31" s="142"/>
    </row>
    <row r="32" spans="1:11" x14ac:dyDescent="0.2">
      <c r="F32" s="142"/>
      <c r="G32" s="142"/>
      <c r="H32" s="142"/>
    </row>
    <row r="33" spans="5:8" x14ac:dyDescent="0.2">
      <c r="E33" s="180"/>
      <c r="F33" s="144"/>
      <c r="G33" s="144"/>
      <c r="H33" s="144"/>
    </row>
    <row r="34" spans="5:8" x14ac:dyDescent="0.2">
      <c r="E34" s="180"/>
      <c r="F34" s="142"/>
      <c r="G34" s="142"/>
      <c r="H34" s="142"/>
    </row>
    <row r="35" spans="5:8" x14ac:dyDescent="0.2">
      <c r="E35" s="180"/>
      <c r="F35" s="142"/>
      <c r="G35" s="142"/>
      <c r="H35" s="142"/>
    </row>
    <row r="36" spans="5:8" x14ac:dyDescent="0.2">
      <c r="E36" s="180"/>
      <c r="F36" s="142"/>
      <c r="G36" s="142"/>
      <c r="H36" s="142"/>
    </row>
    <row r="37" spans="5:8" x14ac:dyDescent="0.2">
      <c r="E37" s="180"/>
      <c r="F37" s="142"/>
      <c r="G37" s="142"/>
      <c r="H37" s="142"/>
    </row>
    <row r="38" spans="5:8" x14ac:dyDescent="0.2">
      <c r="E38" s="180"/>
    </row>
    <row r="43" spans="5:8" x14ac:dyDescent="0.2">
      <c r="F43" s="142"/>
    </row>
    <row r="44" spans="5:8" x14ac:dyDescent="0.2">
      <c r="F44" s="142"/>
    </row>
    <row r="45" spans="5:8" x14ac:dyDescent="0.2">
      <c r="F45" s="142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view="pageBreakPreview" zoomScale="60" zoomScaleNormal="100" workbookViewId="0">
      <selection activeCell="F2" sqref="F2"/>
    </sheetView>
  </sheetViews>
  <sheetFormatPr defaultColWidth="11.42578125" defaultRowHeight="12.75" x14ac:dyDescent="0.2"/>
  <cols>
    <col min="1" max="1" width="29.28515625" style="117" customWidth="1"/>
    <col min="2" max="3" width="17.5703125" style="117" customWidth="1"/>
    <col min="4" max="4" width="17.5703125" style="148" customWidth="1"/>
    <col min="5" max="8" width="17.5703125" style="88" customWidth="1"/>
    <col min="9" max="9" width="7.85546875" style="88" customWidth="1"/>
    <col min="10" max="10" width="14.28515625" style="88" customWidth="1"/>
    <col min="11" max="11" width="7.85546875" style="88" customWidth="1"/>
    <col min="12" max="256" width="11.42578125" style="88"/>
    <col min="257" max="257" width="16" style="88" customWidth="1"/>
    <col min="258" max="264" width="17.5703125" style="88" customWidth="1"/>
    <col min="265" max="265" width="7.85546875" style="88" customWidth="1"/>
    <col min="266" max="266" width="14.28515625" style="88" customWidth="1"/>
    <col min="267" max="267" width="7.85546875" style="88" customWidth="1"/>
    <col min="268" max="512" width="11.42578125" style="88"/>
    <col min="513" max="513" width="16" style="88" customWidth="1"/>
    <col min="514" max="520" width="17.5703125" style="88" customWidth="1"/>
    <col min="521" max="521" width="7.85546875" style="88" customWidth="1"/>
    <col min="522" max="522" width="14.28515625" style="88" customWidth="1"/>
    <col min="523" max="523" width="7.85546875" style="88" customWidth="1"/>
    <col min="524" max="768" width="11.42578125" style="88"/>
    <col min="769" max="769" width="16" style="88" customWidth="1"/>
    <col min="770" max="776" width="17.5703125" style="88" customWidth="1"/>
    <col min="777" max="777" width="7.85546875" style="88" customWidth="1"/>
    <col min="778" max="778" width="14.28515625" style="88" customWidth="1"/>
    <col min="779" max="779" width="7.85546875" style="88" customWidth="1"/>
    <col min="780" max="1024" width="11.42578125" style="88"/>
    <col min="1025" max="1025" width="16" style="88" customWidth="1"/>
    <col min="1026" max="1032" width="17.5703125" style="88" customWidth="1"/>
    <col min="1033" max="1033" width="7.85546875" style="88" customWidth="1"/>
    <col min="1034" max="1034" width="14.28515625" style="88" customWidth="1"/>
    <col min="1035" max="1035" width="7.85546875" style="88" customWidth="1"/>
    <col min="1036" max="1280" width="11.42578125" style="88"/>
    <col min="1281" max="1281" width="16" style="88" customWidth="1"/>
    <col min="1282" max="1288" width="17.5703125" style="88" customWidth="1"/>
    <col min="1289" max="1289" width="7.85546875" style="88" customWidth="1"/>
    <col min="1290" max="1290" width="14.28515625" style="88" customWidth="1"/>
    <col min="1291" max="1291" width="7.85546875" style="88" customWidth="1"/>
    <col min="1292" max="1536" width="11.42578125" style="88"/>
    <col min="1537" max="1537" width="16" style="88" customWidth="1"/>
    <col min="1538" max="1544" width="17.5703125" style="88" customWidth="1"/>
    <col min="1545" max="1545" width="7.85546875" style="88" customWidth="1"/>
    <col min="1546" max="1546" width="14.28515625" style="88" customWidth="1"/>
    <col min="1547" max="1547" width="7.85546875" style="88" customWidth="1"/>
    <col min="1548" max="1792" width="11.42578125" style="88"/>
    <col min="1793" max="1793" width="16" style="88" customWidth="1"/>
    <col min="1794" max="1800" width="17.5703125" style="88" customWidth="1"/>
    <col min="1801" max="1801" width="7.85546875" style="88" customWidth="1"/>
    <col min="1802" max="1802" width="14.28515625" style="88" customWidth="1"/>
    <col min="1803" max="1803" width="7.85546875" style="88" customWidth="1"/>
    <col min="1804" max="2048" width="11.42578125" style="88"/>
    <col min="2049" max="2049" width="16" style="88" customWidth="1"/>
    <col min="2050" max="2056" width="17.5703125" style="88" customWidth="1"/>
    <col min="2057" max="2057" width="7.85546875" style="88" customWidth="1"/>
    <col min="2058" max="2058" width="14.28515625" style="88" customWidth="1"/>
    <col min="2059" max="2059" width="7.85546875" style="88" customWidth="1"/>
    <col min="2060" max="2304" width="11.42578125" style="88"/>
    <col min="2305" max="2305" width="16" style="88" customWidth="1"/>
    <col min="2306" max="2312" width="17.5703125" style="88" customWidth="1"/>
    <col min="2313" max="2313" width="7.85546875" style="88" customWidth="1"/>
    <col min="2314" max="2314" width="14.28515625" style="88" customWidth="1"/>
    <col min="2315" max="2315" width="7.85546875" style="88" customWidth="1"/>
    <col min="2316" max="2560" width="11.42578125" style="88"/>
    <col min="2561" max="2561" width="16" style="88" customWidth="1"/>
    <col min="2562" max="2568" width="17.5703125" style="88" customWidth="1"/>
    <col min="2569" max="2569" width="7.85546875" style="88" customWidth="1"/>
    <col min="2570" max="2570" width="14.28515625" style="88" customWidth="1"/>
    <col min="2571" max="2571" width="7.85546875" style="88" customWidth="1"/>
    <col min="2572" max="2816" width="11.42578125" style="88"/>
    <col min="2817" max="2817" width="16" style="88" customWidth="1"/>
    <col min="2818" max="2824" width="17.5703125" style="88" customWidth="1"/>
    <col min="2825" max="2825" width="7.85546875" style="88" customWidth="1"/>
    <col min="2826" max="2826" width="14.28515625" style="88" customWidth="1"/>
    <col min="2827" max="2827" width="7.85546875" style="88" customWidth="1"/>
    <col min="2828" max="3072" width="11.42578125" style="88"/>
    <col min="3073" max="3073" width="16" style="88" customWidth="1"/>
    <col min="3074" max="3080" width="17.5703125" style="88" customWidth="1"/>
    <col min="3081" max="3081" width="7.85546875" style="88" customWidth="1"/>
    <col min="3082" max="3082" width="14.28515625" style="88" customWidth="1"/>
    <col min="3083" max="3083" width="7.85546875" style="88" customWidth="1"/>
    <col min="3084" max="3328" width="11.42578125" style="88"/>
    <col min="3329" max="3329" width="16" style="88" customWidth="1"/>
    <col min="3330" max="3336" width="17.5703125" style="88" customWidth="1"/>
    <col min="3337" max="3337" width="7.85546875" style="88" customWidth="1"/>
    <col min="3338" max="3338" width="14.28515625" style="88" customWidth="1"/>
    <col min="3339" max="3339" width="7.85546875" style="88" customWidth="1"/>
    <col min="3340" max="3584" width="11.42578125" style="88"/>
    <col min="3585" max="3585" width="16" style="88" customWidth="1"/>
    <col min="3586" max="3592" width="17.5703125" style="88" customWidth="1"/>
    <col min="3593" max="3593" width="7.85546875" style="88" customWidth="1"/>
    <col min="3594" max="3594" width="14.28515625" style="88" customWidth="1"/>
    <col min="3595" max="3595" width="7.85546875" style="88" customWidth="1"/>
    <col min="3596" max="3840" width="11.42578125" style="88"/>
    <col min="3841" max="3841" width="16" style="88" customWidth="1"/>
    <col min="3842" max="3848" width="17.5703125" style="88" customWidth="1"/>
    <col min="3849" max="3849" width="7.85546875" style="88" customWidth="1"/>
    <col min="3850" max="3850" width="14.28515625" style="88" customWidth="1"/>
    <col min="3851" max="3851" width="7.85546875" style="88" customWidth="1"/>
    <col min="3852" max="4096" width="11.42578125" style="88"/>
    <col min="4097" max="4097" width="16" style="88" customWidth="1"/>
    <col min="4098" max="4104" width="17.5703125" style="88" customWidth="1"/>
    <col min="4105" max="4105" width="7.85546875" style="88" customWidth="1"/>
    <col min="4106" max="4106" width="14.28515625" style="88" customWidth="1"/>
    <col min="4107" max="4107" width="7.85546875" style="88" customWidth="1"/>
    <col min="4108" max="4352" width="11.42578125" style="88"/>
    <col min="4353" max="4353" width="16" style="88" customWidth="1"/>
    <col min="4354" max="4360" width="17.5703125" style="88" customWidth="1"/>
    <col min="4361" max="4361" width="7.85546875" style="88" customWidth="1"/>
    <col min="4362" max="4362" width="14.28515625" style="88" customWidth="1"/>
    <col min="4363" max="4363" width="7.85546875" style="88" customWidth="1"/>
    <col min="4364" max="4608" width="11.42578125" style="88"/>
    <col min="4609" max="4609" width="16" style="88" customWidth="1"/>
    <col min="4610" max="4616" width="17.5703125" style="88" customWidth="1"/>
    <col min="4617" max="4617" width="7.85546875" style="88" customWidth="1"/>
    <col min="4618" max="4618" width="14.28515625" style="88" customWidth="1"/>
    <col min="4619" max="4619" width="7.85546875" style="88" customWidth="1"/>
    <col min="4620" max="4864" width="11.42578125" style="88"/>
    <col min="4865" max="4865" width="16" style="88" customWidth="1"/>
    <col min="4866" max="4872" width="17.5703125" style="88" customWidth="1"/>
    <col min="4873" max="4873" width="7.85546875" style="88" customWidth="1"/>
    <col min="4874" max="4874" width="14.28515625" style="88" customWidth="1"/>
    <col min="4875" max="4875" width="7.85546875" style="88" customWidth="1"/>
    <col min="4876" max="5120" width="11.42578125" style="88"/>
    <col min="5121" max="5121" width="16" style="88" customWidth="1"/>
    <col min="5122" max="5128" width="17.5703125" style="88" customWidth="1"/>
    <col min="5129" max="5129" width="7.85546875" style="88" customWidth="1"/>
    <col min="5130" max="5130" width="14.28515625" style="88" customWidth="1"/>
    <col min="5131" max="5131" width="7.85546875" style="88" customWidth="1"/>
    <col min="5132" max="5376" width="11.42578125" style="88"/>
    <col min="5377" max="5377" width="16" style="88" customWidth="1"/>
    <col min="5378" max="5384" width="17.5703125" style="88" customWidth="1"/>
    <col min="5385" max="5385" width="7.85546875" style="88" customWidth="1"/>
    <col min="5386" max="5386" width="14.28515625" style="88" customWidth="1"/>
    <col min="5387" max="5387" width="7.85546875" style="88" customWidth="1"/>
    <col min="5388" max="5632" width="11.42578125" style="88"/>
    <col min="5633" max="5633" width="16" style="88" customWidth="1"/>
    <col min="5634" max="5640" width="17.5703125" style="88" customWidth="1"/>
    <col min="5641" max="5641" width="7.85546875" style="88" customWidth="1"/>
    <col min="5642" max="5642" width="14.28515625" style="88" customWidth="1"/>
    <col min="5643" max="5643" width="7.85546875" style="88" customWidth="1"/>
    <col min="5644" max="5888" width="11.42578125" style="88"/>
    <col min="5889" max="5889" width="16" style="88" customWidth="1"/>
    <col min="5890" max="5896" width="17.5703125" style="88" customWidth="1"/>
    <col min="5897" max="5897" width="7.85546875" style="88" customWidth="1"/>
    <col min="5898" max="5898" width="14.28515625" style="88" customWidth="1"/>
    <col min="5899" max="5899" width="7.85546875" style="88" customWidth="1"/>
    <col min="5900" max="6144" width="11.42578125" style="88"/>
    <col min="6145" max="6145" width="16" style="88" customWidth="1"/>
    <col min="6146" max="6152" width="17.5703125" style="88" customWidth="1"/>
    <col min="6153" max="6153" width="7.85546875" style="88" customWidth="1"/>
    <col min="6154" max="6154" width="14.28515625" style="88" customWidth="1"/>
    <col min="6155" max="6155" width="7.85546875" style="88" customWidth="1"/>
    <col min="6156" max="6400" width="11.42578125" style="88"/>
    <col min="6401" max="6401" width="16" style="88" customWidth="1"/>
    <col min="6402" max="6408" width="17.5703125" style="88" customWidth="1"/>
    <col min="6409" max="6409" width="7.85546875" style="88" customWidth="1"/>
    <col min="6410" max="6410" width="14.28515625" style="88" customWidth="1"/>
    <col min="6411" max="6411" width="7.85546875" style="88" customWidth="1"/>
    <col min="6412" max="6656" width="11.42578125" style="88"/>
    <col min="6657" max="6657" width="16" style="88" customWidth="1"/>
    <col min="6658" max="6664" width="17.5703125" style="88" customWidth="1"/>
    <col min="6665" max="6665" width="7.85546875" style="88" customWidth="1"/>
    <col min="6666" max="6666" width="14.28515625" style="88" customWidth="1"/>
    <col min="6667" max="6667" width="7.85546875" style="88" customWidth="1"/>
    <col min="6668" max="6912" width="11.42578125" style="88"/>
    <col min="6913" max="6913" width="16" style="88" customWidth="1"/>
    <col min="6914" max="6920" width="17.5703125" style="88" customWidth="1"/>
    <col min="6921" max="6921" width="7.85546875" style="88" customWidth="1"/>
    <col min="6922" max="6922" width="14.28515625" style="88" customWidth="1"/>
    <col min="6923" max="6923" width="7.85546875" style="88" customWidth="1"/>
    <col min="6924" max="7168" width="11.42578125" style="88"/>
    <col min="7169" max="7169" width="16" style="88" customWidth="1"/>
    <col min="7170" max="7176" width="17.5703125" style="88" customWidth="1"/>
    <col min="7177" max="7177" width="7.85546875" style="88" customWidth="1"/>
    <col min="7178" max="7178" width="14.28515625" style="88" customWidth="1"/>
    <col min="7179" max="7179" width="7.85546875" style="88" customWidth="1"/>
    <col min="7180" max="7424" width="11.42578125" style="88"/>
    <col min="7425" max="7425" width="16" style="88" customWidth="1"/>
    <col min="7426" max="7432" width="17.5703125" style="88" customWidth="1"/>
    <col min="7433" max="7433" width="7.85546875" style="88" customWidth="1"/>
    <col min="7434" max="7434" width="14.28515625" style="88" customWidth="1"/>
    <col min="7435" max="7435" width="7.85546875" style="88" customWidth="1"/>
    <col min="7436" max="7680" width="11.42578125" style="88"/>
    <col min="7681" max="7681" width="16" style="88" customWidth="1"/>
    <col min="7682" max="7688" width="17.5703125" style="88" customWidth="1"/>
    <col min="7689" max="7689" width="7.85546875" style="88" customWidth="1"/>
    <col min="7690" max="7690" width="14.28515625" style="88" customWidth="1"/>
    <col min="7691" max="7691" width="7.85546875" style="88" customWidth="1"/>
    <col min="7692" max="7936" width="11.42578125" style="88"/>
    <col min="7937" max="7937" width="16" style="88" customWidth="1"/>
    <col min="7938" max="7944" width="17.5703125" style="88" customWidth="1"/>
    <col min="7945" max="7945" width="7.85546875" style="88" customWidth="1"/>
    <col min="7946" max="7946" width="14.28515625" style="88" customWidth="1"/>
    <col min="7947" max="7947" width="7.85546875" style="88" customWidth="1"/>
    <col min="7948" max="8192" width="11.42578125" style="88"/>
    <col min="8193" max="8193" width="16" style="88" customWidth="1"/>
    <col min="8194" max="8200" width="17.5703125" style="88" customWidth="1"/>
    <col min="8201" max="8201" width="7.85546875" style="88" customWidth="1"/>
    <col min="8202" max="8202" width="14.28515625" style="88" customWidth="1"/>
    <col min="8203" max="8203" width="7.85546875" style="88" customWidth="1"/>
    <col min="8204" max="8448" width="11.42578125" style="88"/>
    <col min="8449" max="8449" width="16" style="88" customWidth="1"/>
    <col min="8450" max="8456" width="17.5703125" style="88" customWidth="1"/>
    <col min="8457" max="8457" width="7.85546875" style="88" customWidth="1"/>
    <col min="8458" max="8458" width="14.28515625" style="88" customWidth="1"/>
    <col min="8459" max="8459" width="7.85546875" style="88" customWidth="1"/>
    <col min="8460" max="8704" width="11.42578125" style="88"/>
    <col min="8705" max="8705" width="16" style="88" customWidth="1"/>
    <col min="8706" max="8712" width="17.5703125" style="88" customWidth="1"/>
    <col min="8713" max="8713" width="7.85546875" style="88" customWidth="1"/>
    <col min="8714" max="8714" width="14.28515625" style="88" customWidth="1"/>
    <col min="8715" max="8715" width="7.85546875" style="88" customWidth="1"/>
    <col min="8716" max="8960" width="11.42578125" style="88"/>
    <col min="8961" max="8961" width="16" style="88" customWidth="1"/>
    <col min="8962" max="8968" width="17.5703125" style="88" customWidth="1"/>
    <col min="8969" max="8969" width="7.85546875" style="88" customWidth="1"/>
    <col min="8970" max="8970" width="14.28515625" style="88" customWidth="1"/>
    <col min="8971" max="8971" width="7.85546875" style="88" customWidth="1"/>
    <col min="8972" max="9216" width="11.42578125" style="88"/>
    <col min="9217" max="9217" width="16" style="88" customWidth="1"/>
    <col min="9218" max="9224" width="17.5703125" style="88" customWidth="1"/>
    <col min="9225" max="9225" width="7.85546875" style="88" customWidth="1"/>
    <col min="9226" max="9226" width="14.28515625" style="88" customWidth="1"/>
    <col min="9227" max="9227" width="7.85546875" style="88" customWidth="1"/>
    <col min="9228" max="9472" width="11.42578125" style="88"/>
    <col min="9473" max="9473" width="16" style="88" customWidth="1"/>
    <col min="9474" max="9480" width="17.5703125" style="88" customWidth="1"/>
    <col min="9481" max="9481" width="7.85546875" style="88" customWidth="1"/>
    <col min="9482" max="9482" width="14.28515625" style="88" customWidth="1"/>
    <col min="9483" max="9483" width="7.85546875" style="88" customWidth="1"/>
    <col min="9484" max="9728" width="11.42578125" style="88"/>
    <col min="9729" max="9729" width="16" style="88" customWidth="1"/>
    <col min="9730" max="9736" width="17.5703125" style="88" customWidth="1"/>
    <col min="9737" max="9737" width="7.85546875" style="88" customWidth="1"/>
    <col min="9738" max="9738" width="14.28515625" style="88" customWidth="1"/>
    <col min="9739" max="9739" width="7.85546875" style="88" customWidth="1"/>
    <col min="9740" max="9984" width="11.42578125" style="88"/>
    <col min="9985" max="9985" width="16" style="88" customWidth="1"/>
    <col min="9986" max="9992" width="17.5703125" style="88" customWidth="1"/>
    <col min="9993" max="9993" width="7.85546875" style="88" customWidth="1"/>
    <col min="9994" max="9994" width="14.28515625" style="88" customWidth="1"/>
    <col min="9995" max="9995" width="7.85546875" style="88" customWidth="1"/>
    <col min="9996" max="10240" width="11.42578125" style="88"/>
    <col min="10241" max="10241" width="16" style="88" customWidth="1"/>
    <col min="10242" max="10248" width="17.5703125" style="88" customWidth="1"/>
    <col min="10249" max="10249" width="7.85546875" style="88" customWidth="1"/>
    <col min="10250" max="10250" width="14.28515625" style="88" customWidth="1"/>
    <col min="10251" max="10251" width="7.85546875" style="88" customWidth="1"/>
    <col min="10252" max="10496" width="11.42578125" style="88"/>
    <col min="10497" max="10497" width="16" style="88" customWidth="1"/>
    <col min="10498" max="10504" width="17.5703125" style="88" customWidth="1"/>
    <col min="10505" max="10505" width="7.85546875" style="88" customWidth="1"/>
    <col min="10506" max="10506" width="14.28515625" style="88" customWidth="1"/>
    <col min="10507" max="10507" width="7.85546875" style="88" customWidth="1"/>
    <col min="10508" max="10752" width="11.42578125" style="88"/>
    <col min="10753" max="10753" width="16" style="88" customWidth="1"/>
    <col min="10754" max="10760" width="17.5703125" style="88" customWidth="1"/>
    <col min="10761" max="10761" width="7.85546875" style="88" customWidth="1"/>
    <col min="10762" max="10762" width="14.28515625" style="88" customWidth="1"/>
    <col min="10763" max="10763" width="7.85546875" style="88" customWidth="1"/>
    <col min="10764" max="11008" width="11.42578125" style="88"/>
    <col min="11009" max="11009" width="16" style="88" customWidth="1"/>
    <col min="11010" max="11016" width="17.5703125" style="88" customWidth="1"/>
    <col min="11017" max="11017" width="7.85546875" style="88" customWidth="1"/>
    <col min="11018" max="11018" width="14.28515625" style="88" customWidth="1"/>
    <col min="11019" max="11019" width="7.85546875" style="88" customWidth="1"/>
    <col min="11020" max="11264" width="11.42578125" style="88"/>
    <col min="11265" max="11265" width="16" style="88" customWidth="1"/>
    <col min="11266" max="11272" width="17.5703125" style="88" customWidth="1"/>
    <col min="11273" max="11273" width="7.85546875" style="88" customWidth="1"/>
    <col min="11274" max="11274" width="14.28515625" style="88" customWidth="1"/>
    <col min="11275" max="11275" width="7.85546875" style="88" customWidth="1"/>
    <col min="11276" max="11520" width="11.42578125" style="88"/>
    <col min="11521" max="11521" width="16" style="88" customWidth="1"/>
    <col min="11522" max="11528" width="17.5703125" style="88" customWidth="1"/>
    <col min="11529" max="11529" width="7.85546875" style="88" customWidth="1"/>
    <col min="11530" max="11530" width="14.28515625" style="88" customWidth="1"/>
    <col min="11531" max="11531" width="7.85546875" style="88" customWidth="1"/>
    <col min="11532" max="11776" width="11.42578125" style="88"/>
    <col min="11777" max="11777" width="16" style="88" customWidth="1"/>
    <col min="11778" max="11784" width="17.5703125" style="88" customWidth="1"/>
    <col min="11785" max="11785" width="7.85546875" style="88" customWidth="1"/>
    <col min="11786" max="11786" width="14.28515625" style="88" customWidth="1"/>
    <col min="11787" max="11787" width="7.85546875" style="88" customWidth="1"/>
    <col min="11788" max="12032" width="11.42578125" style="88"/>
    <col min="12033" max="12033" width="16" style="88" customWidth="1"/>
    <col min="12034" max="12040" width="17.5703125" style="88" customWidth="1"/>
    <col min="12041" max="12041" width="7.85546875" style="88" customWidth="1"/>
    <col min="12042" max="12042" width="14.28515625" style="88" customWidth="1"/>
    <col min="12043" max="12043" width="7.85546875" style="88" customWidth="1"/>
    <col min="12044" max="12288" width="11.42578125" style="88"/>
    <col min="12289" max="12289" width="16" style="88" customWidth="1"/>
    <col min="12290" max="12296" width="17.5703125" style="88" customWidth="1"/>
    <col min="12297" max="12297" width="7.85546875" style="88" customWidth="1"/>
    <col min="12298" max="12298" width="14.28515625" style="88" customWidth="1"/>
    <col min="12299" max="12299" width="7.85546875" style="88" customWidth="1"/>
    <col min="12300" max="12544" width="11.42578125" style="88"/>
    <col min="12545" max="12545" width="16" style="88" customWidth="1"/>
    <col min="12546" max="12552" width="17.5703125" style="88" customWidth="1"/>
    <col min="12553" max="12553" width="7.85546875" style="88" customWidth="1"/>
    <col min="12554" max="12554" width="14.28515625" style="88" customWidth="1"/>
    <col min="12555" max="12555" width="7.85546875" style="88" customWidth="1"/>
    <col min="12556" max="12800" width="11.42578125" style="88"/>
    <col min="12801" max="12801" width="16" style="88" customWidth="1"/>
    <col min="12802" max="12808" width="17.5703125" style="88" customWidth="1"/>
    <col min="12809" max="12809" width="7.85546875" style="88" customWidth="1"/>
    <col min="12810" max="12810" width="14.28515625" style="88" customWidth="1"/>
    <col min="12811" max="12811" width="7.85546875" style="88" customWidth="1"/>
    <col min="12812" max="13056" width="11.42578125" style="88"/>
    <col min="13057" max="13057" width="16" style="88" customWidth="1"/>
    <col min="13058" max="13064" width="17.5703125" style="88" customWidth="1"/>
    <col min="13065" max="13065" width="7.85546875" style="88" customWidth="1"/>
    <col min="13066" max="13066" width="14.28515625" style="88" customWidth="1"/>
    <col min="13067" max="13067" width="7.85546875" style="88" customWidth="1"/>
    <col min="13068" max="13312" width="11.42578125" style="88"/>
    <col min="13313" max="13313" width="16" style="88" customWidth="1"/>
    <col min="13314" max="13320" width="17.5703125" style="88" customWidth="1"/>
    <col min="13321" max="13321" width="7.85546875" style="88" customWidth="1"/>
    <col min="13322" max="13322" width="14.28515625" style="88" customWidth="1"/>
    <col min="13323" max="13323" width="7.85546875" style="88" customWidth="1"/>
    <col min="13324" max="13568" width="11.42578125" style="88"/>
    <col min="13569" max="13569" width="16" style="88" customWidth="1"/>
    <col min="13570" max="13576" width="17.5703125" style="88" customWidth="1"/>
    <col min="13577" max="13577" width="7.85546875" style="88" customWidth="1"/>
    <col min="13578" max="13578" width="14.28515625" style="88" customWidth="1"/>
    <col min="13579" max="13579" width="7.85546875" style="88" customWidth="1"/>
    <col min="13580" max="13824" width="11.42578125" style="88"/>
    <col min="13825" max="13825" width="16" style="88" customWidth="1"/>
    <col min="13826" max="13832" width="17.5703125" style="88" customWidth="1"/>
    <col min="13833" max="13833" width="7.85546875" style="88" customWidth="1"/>
    <col min="13834" max="13834" width="14.28515625" style="88" customWidth="1"/>
    <col min="13835" max="13835" width="7.85546875" style="88" customWidth="1"/>
    <col min="13836" max="14080" width="11.42578125" style="88"/>
    <col min="14081" max="14081" width="16" style="88" customWidth="1"/>
    <col min="14082" max="14088" width="17.5703125" style="88" customWidth="1"/>
    <col min="14089" max="14089" width="7.85546875" style="88" customWidth="1"/>
    <col min="14090" max="14090" width="14.28515625" style="88" customWidth="1"/>
    <col min="14091" max="14091" width="7.85546875" style="88" customWidth="1"/>
    <col min="14092" max="14336" width="11.42578125" style="88"/>
    <col min="14337" max="14337" width="16" style="88" customWidth="1"/>
    <col min="14338" max="14344" width="17.5703125" style="88" customWidth="1"/>
    <col min="14345" max="14345" width="7.85546875" style="88" customWidth="1"/>
    <col min="14346" max="14346" width="14.28515625" style="88" customWidth="1"/>
    <col min="14347" max="14347" width="7.85546875" style="88" customWidth="1"/>
    <col min="14348" max="14592" width="11.42578125" style="88"/>
    <col min="14593" max="14593" width="16" style="88" customWidth="1"/>
    <col min="14594" max="14600" width="17.5703125" style="88" customWidth="1"/>
    <col min="14601" max="14601" width="7.85546875" style="88" customWidth="1"/>
    <col min="14602" max="14602" width="14.28515625" style="88" customWidth="1"/>
    <col min="14603" max="14603" width="7.85546875" style="88" customWidth="1"/>
    <col min="14604" max="14848" width="11.42578125" style="88"/>
    <col min="14849" max="14849" width="16" style="88" customWidth="1"/>
    <col min="14850" max="14856" width="17.5703125" style="88" customWidth="1"/>
    <col min="14857" max="14857" width="7.85546875" style="88" customWidth="1"/>
    <col min="14858" max="14858" width="14.28515625" style="88" customWidth="1"/>
    <col min="14859" max="14859" width="7.85546875" style="88" customWidth="1"/>
    <col min="14860" max="15104" width="11.42578125" style="88"/>
    <col min="15105" max="15105" width="16" style="88" customWidth="1"/>
    <col min="15106" max="15112" width="17.5703125" style="88" customWidth="1"/>
    <col min="15113" max="15113" width="7.85546875" style="88" customWidth="1"/>
    <col min="15114" max="15114" width="14.28515625" style="88" customWidth="1"/>
    <col min="15115" max="15115" width="7.85546875" style="88" customWidth="1"/>
    <col min="15116" max="15360" width="11.42578125" style="88"/>
    <col min="15361" max="15361" width="16" style="88" customWidth="1"/>
    <col min="15362" max="15368" width="17.5703125" style="88" customWidth="1"/>
    <col min="15369" max="15369" width="7.85546875" style="88" customWidth="1"/>
    <col min="15370" max="15370" width="14.28515625" style="88" customWidth="1"/>
    <col min="15371" max="15371" width="7.85546875" style="88" customWidth="1"/>
    <col min="15372" max="15616" width="11.42578125" style="88"/>
    <col min="15617" max="15617" width="16" style="88" customWidth="1"/>
    <col min="15618" max="15624" width="17.5703125" style="88" customWidth="1"/>
    <col min="15625" max="15625" width="7.85546875" style="88" customWidth="1"/>
    <col min="15626" max="15626" width="14.28515625" style="88" customWidth="1"/>
    <col min="15627" max="15627" width="7.85546875" style="88" customWidth="1"/>
    <col min="15628" max="15872" width="11.42578125" style="88"/>
    <col min="15873" max="15873" width="16" style="88" customWidth="1"/>
    <col min="15874" max="15880" width="17.5703125" style="88" customWidth="1"/>
    <col min="15881" max="15881" width="7.85546875" style="88" customWidth="1"/>
    <col min="15882" max="15882" width="14.28515625" style="88" customWidth="1"/>
    <col min="15883" max="15883" width="7.85546875" style="88" customWidth="1"/>
    <col min="15884" max="16128" width="11.42578125" style="88"/>
    <col min="16129" max="16129" width="16" style="88" customWidth="1"/>
    <col min="16130" max="16136" width="17.5703125" style="88" customWidth="1"/>
    <col min="16137" max="16137" width="7.85546875" style="88" customWidth="1"/>
    <col min="16138" max="16138" width="14.28515625" style="88" customWidth="1"/>
    <col min="16139" max="16139" width="7.85546875" style="88" customWidth="1"/>
    <col min="16140" max="16384" width="11.42578125" style="88"/>
  </cols>
  <sheetData>
    <row r="1" spans="1:10" ht="24" customHeight="1" x14ac:dyDescent="0.2">
      <c r="A1" s="239" t="s">
        <v>201</v>
      </c>
      <c r="B1" s="239"/>
      <c r="C1" s="239"/>
      <c r="D1" s="239"/>
      <c r="E1" s="239"/>
      <c r="F1" s="239"/>
      <c r="G1" s="239"/>
      <c r="H1" s="239"/>
    </row>
    <row r="2" spans="1:10" ht="18.75" customHeight="1" x14ac:dyDescent="0.2">
      <c r="A2" s="153"/>
      <c r="B2" s="153"/>
      <c r="C2" s="153"/>
      <c r="D2" s="153"/>
      <c r="E2" s="153"/>
      <c r="F2" s="153"/>
      <c r="G2" s="85" t="s">
        <v>141</v>
      </c>
      <c r="H2" s="153"/>
    </row>
    <row r="3" spans="1:10" s="3" customFormat="1" ht="13.5" thickBot="1" x14ac:dyDescent="0.25">
      <c r="A3" s="89"/>
      <c r="G3" s="86" t="s">
        <v>142</v>
      </c>
      <c r="H3" s="90"/>
    </row>
    <row r="4" spans="1:10" s="3" customFormat="1" ht="26.25" customHeight="1" thickBot="1" x14ac:dyDescent="0.25">
      <c r="A4" s="91" t="s">
        <v>150</v>
      </c>
      <c r="B4" s="255">
        <v>2024</v>
      </c>
      <c r="C4" s="256"/>
      <c r="D4" s="256"/>
      <c r="E4" s="256"/>
      <c r="F4" s="256"/>
      <c r="G4" s="256"/>
      <c r="H4" s="257"/>
    </row>
    <row r="5" spans="1:10" s="3" customFormat="1" ht="90" thickBot="1" x14ac:dyDescent="0.25">
      <c r="A5" s="92" t="s">
        <v>156</v>
      </c>
      <c r="B5" s="93" t="s">
        <v>152</v>
      </c>
      <c r="C5" s="94" t="s">
        <v>5</v>
      </c>
      <c r="D5" s="94" t="s">
        <v>13</v>
      </c>
      <c r="E5" s="94" t="s">
        <v>0</v>
      </c>
      <c r="F5" s="94" t="s">
        <v>6</v>
      </c>
      <c r="G5" s="94" t="s">
        <v>153</v>
      </c>
      <c r="H5" s="95" t="s">
        <v>154</v>
      </c>
    </row>
    <row r="6" spans="1:10" s="3" customFormat="1" x14ac:dyDescent="0.2">
      <c r="A6" s="208">
        <v>63</v>
      </c>
      <c r="B6" s="209">
        <f>SUM(B7:B11)</f>
        <v>0</v>
      </c>
      <c r="C6" s="209">
        <f t="shared" ref="C6:H6" si="0">SUM(C7:C11)</f>
        <v>0</v>
      </c>
      <c r="D6" s="209">
        <f t="shared" si="0"/>
        <v>0</v>
      </c>
      <c r="E6" s="209">
        <f t="shared" si="0"/>
        <v>1520600</v>
      </c>
      <c r="F6" s="209">
        <f t="shared" si="0"/>
        <v>0</v>
      </c>
      <c r="G6" s="209">
        <f t="shared" si="0"/>
        <v>0</v>
      </c>
      <c r="H6" s="210">
        <f t="shared" si="0"/>
        <v>0</v>
      </c>
    </row>
    <row r="7" spans="1:10" s="3" customFormat="1" ht="12.75" customHeight="1" x14ac:dyDescent="0.2">
      <c r="A7" s="201" t="s">
        <v>157</v>
      </c>
      <c r="B7" s="202"/>
      <c r="C7" s="203"/>
      <c r="D7" s="204"/>
      <c r="E7" s="205"/>
      <c r="F7" s="205"/>
      <c r="G7" s="206"/>
      <c r="H7" s="207"/>
    </row>
    <row r="8" spans="1:10" s="3" customFormat="1" ht="25.5" x14ac:dyDescent="0.2">
      <c r="A8" s="98" t="s">
        <v>189</v>
      </c>
      <c r="B8" s="211"/>
      <c r="C8" s="191"/>
      <c r="D8" s="191"/>
      <c r="E8" s="191">
        <v>1387300</v>
      </c>
      <c r="F8" s="191"/>
      <c r="G8" s="192"/>
      <c r="H8" s="102"/>
    </row>
    <row r="9" spans="1:10" s="3" customFormat="1" x14ac:dyDescent="0.2">
      <c r="A9" s="98" t="s">
        <v>158</v>
      </c>
      <c r="B9" s="190"/>
      <c r="C9" s="191"/>
      <c r="D9" s="191"/>
      <c r="E9" s="191">
        <v>105700</v>
      </c>
      <c r="F9" s="191"/>
      <c r="G9" s="192"/>
      <c r="H9" s="102"/>
    </row>
    <row r="10" spans="1:10" s="3" customFormat="1" x14ac:dyDescent="0.2">
      <c r="A10" s="98" t="s">
        <v>159</v>
      </c>
      <c r="B10" s="190"/>
      <c r="C10" s="191"/>
      <c r="D10" s="191"/>
      <c r="E10" s="191">
        <v>7000</v>
      </c>
      <c r="F10" s="191"/>
      <c r="G10" s="192"/>
      <c r="H10" s="102"/>
      <c r="J10" s="6"/>
    </row>
    <row r="11" spans="1:10" s="3" customFormat="1" ht="13.5" customHeight="1" x14ac:dyDescent="0.2">
      <c r="A11" s="98" t="s">
        <v>160</v>
      </c>
      <c r="B11" s="190"/>
      <c r="C11" s="191"/>
      <c r="D11" s="191"/>
      <c r="E11" s="191">
        <v>20600</v>
      </c>
      <c r="F11" s="191"/>
      <c r="G11" s="192"/>
      <c r="H11" s="102"/>
    </row>
    <row r="12" spans="1:10" s="3" customFormat="1" ht="13.5" customHeight="1" x14ac:dyDescent="0.2">
      <c r="A12" s="212">
        <v>65</v>
      </c>
      <c r="B12" s="213">
        <f>SUM(B13:B15)</f>
        <v>0</v>
      </c>
      <c r="C12" s="213">
        <f t="shared" ref="C12:H12" si="1">SUM(C13:C15)</f>
        <v>0</v>
      </c>
      <c r="D12" s="213">
        <f t="shared" si="1"/>
        <v>110100</v>
      </c>
      <c r="E12" s="213">
        <f t="shared" si="1"/>
        <v>0</v>
      </c>
      <c r="F12" s="213">
        <f t="shared" si="1"/>
        <v>0</v>
      </c>
      <c r="G12" s="213">
        <f t="shared" si="1"/>
        <v>1500</v>
      </c>
      <c r="H12" s="214">
        <f t="shared" si="1"/>
        <v>0</v>
      </c>
    </row>
    <row r="13" spans="1:10" s="3" customFormat="1" x14ac:dyDescent="0.2">
      <c r="A13" s="98" t="s">
        <v>161</v>
      </c>
      <c r="B13" s="190"/>
      <c r="C13" s="191"/>
      <c r="D13" s="191">
        <v>110000</v>
      </c>
      <c r="E13" s="191"/>
      <c r="F13" s="191"/>
      <c r="G13" s="192"/>
      <c r="H13" s="102"/>
    </row>
    <row r="14" spans="1:10" s="3" customFormat="1" x14ac:dyDescent="0.2">
      <c r="A14" s="98" t="s">
        <v>2</v>
      </c>
      <c r="B14" s="190"/>
      <c r="C14" s="191"/>
      <c r="D14" s="191"/>
      <c r="E14" s="191"/>
      <c r="F14" s="191"/>
      <c r="G14" s="192">
        <v>1500</v>
      </c>
      <c r="H14" s="102"/>
    </row>
    <row r="15" spans="1:10" s="3" customFormat="1" x14ac:dyDescent="0.2">
      <c r="A15" s="98" t="s">
        <v>162</v>
      </c>
      <c r="B15" s="190"/>
      <c r="C15" s="191"/>
      <c r="D15" s="191">
        <v>100</v>
      </c>
      <c r="E15" s="191"/>
      <c r="F15" s="191"/>
      <c r="G15" s="192"/>
      <c r="H15" s="102"/>
    </row>
    <row r="16" spans="1:10" s="3" customFormat="1" x14ac:dyDescent="0.2">
      <c r="A16" s="212">
        <v>66</v>
      </c>
      <c r="B16" s="213">
        <f>SUM(B17:B20)</f>
        <v>0</v>
      </c>
      <c r="C16" s="213">
        <f t="shared" ref="C16:H16" si="2">SUM(C17:C20)</f>
        <v>8200</v>
      </c>
      <c r="D16" s="213">
        <f t="shared" si="2"/>
        <v>0</v>
      </c>
      <c r="E16" s="213">
        <f t="shared" si="2"/>
        <v>0</v>
      </c>
      <c r="F16" s="213">
        <f t="shared" si="2"/>
        <v>0</v>
      </c>
      <c r="G16" s="213">
        <f t="shared" si="2"/>
        <v>0</v>
      </c>
      <c r="H16" s="214">
        <f t="shared" si="2"/>
        <v>0</v>
      </c>
    </row>
    <row r="17" spans="1:8" s="3" customFormat="1" x14ac:dyDescent="0.2">
      <c r="A17" s="98" t="s">
        <v>163</v>
      </c>
      <c r="B17" s="190"/>
      <c r="C17" s="191">
        <v>1200</v>
      </c>
      <c r="D17" s="191"/>
      <c r="E17" s="191"/>
      <c r="F17" s="191"/>
      <c r="G17" s="192"/>
      <c r="H17" s="102"/>
    </row>
    <row r="18" spans="1:8" s="3" customFormat="1" x14ac:dyDescent="0.2">
      <c r="A18" s="98" t="s">
        <v>164</v>
      </c>
      <c r="B18" s="190"/>
      <c r="C18" s="191">
        <v>7000</v>
      </c>
      <c r="D18" s="191"/>
      <c r="E18" s="191"/>
      <c r="F18" s="191"/>
      <c r="G18" s="192"/>
      <c r="H18" s="102"/>
    </row>
    <row r="19" spans="1:8" s="3" customFormat="1" x14ac:dyDescent="0.2">
      <c r="A19" s="98" t="s">
        <v>3</v>
      </c>
      <c r="B19" s="190"/>
      <c r="C19" s="191"/>
      <c r="D19" s="191"/>
      <c r="E19" s="191"/>
      <c r="F19" s="191"/>
      <c r="G19" s="192"/>
      <c r="H19" s="102"/>
    </row>
    <row r="20" spans="1:8" s="3" customFormat="1" x14ac:dyDescent="0.2">
      <c r="A20" s="103" t="s">
        <v>165</v>
      </c>
      <c r="B20" s="193"/>
      <c r="C20" s="194"/>
      <c r="D20" s="194"/>
      <c r="E20" s="194"/>
      <c r="F20" s="194"/>
      <c r="G20" s="195"/>
      <c r="H20" s="104"/>
    </row>
    <row r="21" spans="1:8" s="3" customFormat="1" x14ac:dyDescent="0.2">
      <c r="A21" s="215">
        <v>67</v>
      </c>
      <c r="B21" s="216">
        <f>SUM(B22:B23)</f>
        <v>345022</v>
      </c>
      <c r="C21" s="216">
        <f t="shared" ref="C21:H21" si="3">SUM(C22:C23)</f>
        <v>0</v>
      </c>
      <c r="D21" s="216">
        <f t="shared" si="3"/>
        <v>0</v>
      </c>
      <c r="E21" s="216">
        <f t="shared" si="3"/>
        <v>0</v>
      </c>
      <c r="F21" s="216">
        <f t="shared" si="3"/>
        <v>0</v>
      </c>
      <c r="G21" s="216">
        <f t="shared" si="3"/>
        <v>0</v>
      </c>
      <c r="H21" s="217">
        <f t="shared" si="3"/>
        <v>0</v>
      </c>
    </row>
    <row r="22" spans="1:8" s="3" customFormat="1" ht="26.25" customHeight="1" x14ac:dyDescent="0.2">
      <c r="A22" s="103" t="s">
        <v>166</v>
      </c>
      <c r="B22" s="193">
        <v>344359</v>
      </c>
      <c r="C22" s="194"/>
      <c r="D22" s="194"/>
      <c r="E22" s="194"/>
      <c r="F22" s="194"/>
      <c r="G22" s="195"/>
      <c r="H22" s="102"/>
    </row>
    <row r="23" spans="1:8" s="3" customFormat="1" ht="17.45" customHeight="1" thickBot="1" x14ac:dyDescent="0.25">
      <c r="A23" s="103" t="s">
        <v>191</v>
      </c>
      <c r="B23" s="193">
        <v>663</v>
      </c>
      <c r="C23" s="194"/>
      <c r="D23" s="194"/>
      <c r="E23" s="194"/>
      <c r="F23" s="194"/>
      <c r="G23" s="195"/>
      <c r="H23" s="104"/>
    </row>
    <row r="24" spans="1:8" s="3" customFormat="1" ht="30" customHeight="1" thickBot="1" x14ac:dyDescent="0.25">
      <c r="A24" s="110" t="s">
        <v>195</v>
      </c>
      <c r="B24" s="111">
        <f>B6+B12+B16+B21</f>
        <v>345022</v>
      </c>
      <c r="C24" s="111">
        <f t="shared" ref="C24:H24" si="4">C6+C12+C16+C21</f>
        <v>8200</v>
      </c>
      <c r="D24" s="111">
        <f t="shared" si="4"/>
        <v>110100</v>
      </c>
      <c r="E24" s="111">
        <f t="shared" si="4"/>
        <v>1520600</v>
      </c>
      <c r="F24" s="111">
        <f t="shared" si="4"/>
        <v>0</v>
      </c>
      <c r="G24" s="111">
        <f t="shared" si="4"/>
        <v>1500</v>
      </c>
      <c r="H24" s="111">
        <f t="shared" si="4"/>
        <v>0</v>
      </c>
    </row>
    <row r="25" spans="1:8" s="3" customFormat="1" ht="30" customHeight="1" thickBot="1" x14ac:dyDescent="0.25">
      <c r="A25" s="110" t="s">
        <v>196</v>
      </c>
      <c r="B25" s="218"/>
      <c r="C25" s="219">
        <v>3500</v>
      </c>
      <c r="D25" s="219">
        <v>11000</v>
      </c>
      <c r="E25" s="219">
        <v>1500</v>
      </c>
      <c r="F25" s="219"/>
      <c r="G25" s="219"/>
      <c r="H25" s="219"/>
    </row>
    <row r="26" spans="1:8" s="3" customFormat="1" ht="28.5" customHeight="1" thickBot="1" x14ac:dyDescent="0.25">
      <c r="A26" s="110" t="s">
        <v>197</v>
      </c>
      <c r="B26" s="250">
        <f>B24+C24+D24+E24+F24+G24+H24+B25+C25+D25+E25+F25+G25+H25</f>
        <v>2001422</v>
      </c>
      <c r="C26" s="251"/>
      <c r="D26" s="251"/>
      <c r="E26" s="251"/>
      <c r="F26" s="251"/>
      <c r="G26" s="251"/>
      <c r="H26" s="252"/>
    </row>
    <row r="27" spans="1:8" ht="13.5" thickBot="1" x14ac:dyDescent="0.25">
      <c r="A27" s="112"/>
      <c r="B27" s="112"/>
      <c r="C27" s="112"/>
      <c r="D27" s="113"/>
      <c r="E27" s="114"/>
      <c r="H27" s="90"/>
    </row>
    <row r="28" spans="1:8" ht="26.25" customHeight="1" thickBot="1" x14ac:dyDescent="0.25">
      <c r="A28" s="115" t="s">
        <v>150</v>
      </c>
      <c r="B28" s="255">
        <v>2025</v>
      </c>
      <c r="C28" s="256"/>
      <c r="D28" s="256"/>
      <c r="E28" s="256"/>
      <c r="F28" s="256"/>
      <c r="G28" s="256"/>
      <c r="H28" s="257"/>
    </row>
    <row r="29" spans="1:8" ht="90" thickBot="1" x14ac:dyDescent="0.25">
      <c r="A29" s="116" t="s">
        <v>151</v>
      </c>
      <c r="B29" s="93" t="s">
        <v>152</v>
      </c>
      <c r="C29" s="94" t="s">
        <v>5</v>
      </c>
      <c r="D29" s="94" t="s">
        <v>13</v>
      </c>
      <c r="E29" s="94" t="s">
        <v>0</v>
      </c>
      <c r="F29" s="94" t="s">
        <v>6</v>
      </c>
      <c r="G29" s="94" t="s">
        <v>153</v>
      </c>
      <c r="H29" s="95" t="s">
        <v>154</v>
      </c>
    </row>
    <row r="30" spans="1:8" x14ac:dyDescent="0.2">
      <c r="A30" s="96">
        <v>63</v>
      </c>
      <c r="B30" s="197"/>
      <c r="C30" s="198"/>
      <c r="D30" s="199"/>
      <c r="E30" s="196">
        <v>1576615</v>
      </c>
      <c r="F30" s="196"/>
      <c r="G30" s="200"/>
      <c r="H30" s="97"/>
    </row>
    <row r="31" spans="1:8" x14ac:dyDescent="0.2">
      <c r="A31" s="98">
        <v>65</v>
      </c>
      <c r="B31" s="190"/>
      <c r="C31" s="191"/>
      <c r="D31" s="191">
        <v>115120</v>
      </c>
      <c r="E31" s="191"/>
      <c r="F31" s="191"/>
      <c r="G31" s="192">
        <v>1600</v>
      </c>
      <c r="H31" s="102"/>
    </row>
    <row r="32" spans="1:8" x14ac:dyDescent="0.2">
      <c r="A32" s="98">
        <v>66</v>
      </c>
      <c r="B32" s="190"/>
      <c r="C32" s="191">
        <v>8200</v>
      </c>
      <c r="D32" s="191"/>
      <c r="E32" s="191"/>
      <c r="F32" s="191"/>
      <c r="G32" s="192"/>
      <c r="H32" s="102"/>
    </row>
    <row r="33" spans="1:8" x14ac:dyDescent="0.2">
      <c r="A33" s="98">
        <v>67</v>
      </c>
      <c r="B33" s="190">
        <v>350030</v>
      </c>
      <c r="C33" s="191"/>
      <c r="D33" s="191"/>
      <c r="E33" s="191"/>
      <c r="F33" s="191"/>
      <c r="G33" s="192"/>
      <c r="H33" s="102"/>
    </row>
    <row r="34" spans="1:8" x14ac:dyDescent="0.2">
      <c r="A34" s="98"/>
      <c r="B34" s="99"/>
      <c r="C34" s="100"/>
      <c r="D34" s="100"/>
      <c r="E34" s="100"/>
      <c r="F34" s="100"/>
      <c r="G34" s="101"/>
      <c r="H34" s="102"/>
    </row>
    <row r="35" spans="1:8" x14ac:dyDescent="0.2">
      <c r="A35" s="98"/>
      <c r="B35" s="99"/>
      <c r="C35" s="100"/>
      <c r="D35" s="100"/>
      <c r="E35" s="100"/>
      <c r="F35" s="100"/>
      <c r="G35" s="101"/>
      <c r="H35" s="102"/>
    </row>
    <row r="36" spans="1:8" x14ac:dyDescent="0.2">
      <c r="A36" s="98"/>
      <c r="B36" s="99"/>
      <c r="C36" s="100"/>
      <c r="D36" s="100"/>
      <c r="E36" s="100"/>
      <c r="F36" s="100"/>
      <c r="G36" s="101"/>
      <c r="H36" s="102"/>
    </row>
    <row r="37" spans="1:8" ht="13.5" thickBot="1" x14ac:dyDescent="0.25">
      <c r="A37" s="105"/>
      <c r="B37" s="106"/>
      <c r="C37" s="107"/>
      <c r="D37" s="107"/>
      <c r="E37" s="107"/>
      <c r="F37" s="107"/>
      <c r="G37" s="108"/>
      <c r="H37" s="109"/>
    </row>
    <row r="38" spans="1:8" s="3" customFormat="1" ht="30" customHeight="1" thickBot="1" x14ac:dyDescent="0.25">
      <c r="A38" s="110" t="s">
        <v>4</v>
      </c>
      <c r="B38" s="111">
        <f>SUM(B30:B37)</f>
        <v>350030</v>
      </c>
      <c r="C38" s="111">
        <f t="shared" ref="C38:F38" si="5">SUM(C30:C37)</f>
        <v>8200</v>
      </c>
      <c r="D38" s="111">
        <f t="shared" si="5"/>
        <v>115120</v>
      </c>
      <c r="E38" s="111">
        <f t="shared" si="5"/>
        <v>1576615</v>
      </c>
      <c r="F38" s="111">
        <f t="shared" si="5"/>
        <v>0</v>
      </c>
      <c r="G38" s="111">
        <f t="shared" ref="G38" si="6">SUM(G30:G37)</f>
        <v>1600</v>
      </c>
      <c r="H38" s="111">
        <f t="shared" ref="H38" si="7">SUM(H30:H37)</f>
        <v>0</v>
      </c>
    </row>
    <row r="39" spans="1:8" s="3" customFormat="1" ht="28.5" customHeight="1" thickBot="1" x14ac:dyDescent="0.25">
      <c r="A39" s="110" t="s">
        <v>155</v>
      </c>
      <c r="B39" s="250">
        <f>B38+C38+D38+E38+F38+G38+H38</f>
        <v>2051565</v>
      </c>
      <c r="C39" s="251"/>
      <c r="D39" s="251"/>
      <c r="E39" s="251"/>
      <c r="F39" s="251"/>
      <c r="G39" s="251"/>
      <c r="H39" s="252"/>
    </row>
    <row r="40" spans="1:8" ht="13.5" thickBot="1" x14ac:dyDescent="0.25">
      <c r="D40" s="118"/>
      <c r="E40" s="119"/>
    </row>
    <row r="41" spans="1:8" ht="26.25" customHeight="1" thickBot="1" x14ac:dyDescent="0.25">
      <c r="A41" s="115" t="s">
        <v>150</v>
      </c>
      <c r="B41" s="255">
        <v>2026</v>
      </c>
      <c r="C41" s="256"/>
      <c r="D41" s="256"/>
      <c r="E41" s="256"/>
      <c r="F41" s="256"/>
      <c r="G41" s="256"/>
      <c r="H41" s="257"/>
    </row>
    <row r="42" spans="1:8" ht="90" thickBot="1" x14ac:dyDescent="0.25">
      <c r="A42" s="116" t="s">
        <v>156</v>
      </c>
      <c r="B42" s="93" t="s">
        <v>152</v>
      </c>
      <c r="C42" s="94" t="s">
        <v>5</v>
      </c>
      <c r="D42" s="94" t="s">
        <v>13</v>
      </c>
      <c r="E42" s="94" t="s">
        <v>0</v>
      </c>
      <c r="F42" s="94" t="s">
        <v>6</v>
      </c>
      <c r="G42" s="94" t="s">
        <v>153</v>
      </c>
      <c r="H42" s="95" t="s">
        <v>154</v>
      </c>
    </row>
    <row r="43" spans="1:8" x14ac:dyDescent="0.2">
      <c r="A43" s="96">
        <v>63</v>
      </c>
      <c r="B43" s="197"/>
      <c r="C43" s="198"/>
      <c r="D43" s="199"/>
      <c r="E43" s="196">
        <v>1576615</v>
      </c>
      <c r="F43" s="196"/>
      <c r="G43" s="200"/>
      <c r="H43" s="97"/>
    </row>
    <row r="44" spans="1:8" x14ac:dyDescent="0.2">
      <c r="A44" s="98">
        <v>65</v>
      </c>
      <c r="B44" s="190"/>
      <c r="C44" s="191"/>
      <c r="D44" s="191">
        <v>115120</v>
      </c>
      <c r="E44" s="191"/>
      <c r="F44" s="191"/>
      <c r="G44" s="192">
        <v>1600</v>
      </c>
      <c r="H44" s="102"/>
    </row>
    <row r="45" spans="1:8" x14ac:dyDescent="0.2">
      <c r="A45" s="98">
        <v>66</v>
      </c>
      <c r="B45" s="190"/>
      <c r="C45" s="191">
        <v>8200</v>
      </c>
      <c r="D45" s="191"/>
      <c r="E45" s="191"/>
      <c r="F45" s="191"/>
      <c r="G45" s="192"/>
      <c r="H45" s="102"/>
    </row>
    <row r="46" spans="1:8" x14ac:dyDescent="0.2">
      <c r="A46" s="98">
        <v>67</v>
      </c>
      <c r="B46" s="190">
        <v>350030</v>
      </c>
      <c r="C46" s="191"/>
      <c r="D46" s="191"/>
      <c r="E46" s="191"/>
      <c r="F46" s="191"/>
      <c r="G46" s="192"/>
      <c r="H46" s="102"/>
    </row>
    <row r="47" spans="1:8" x14ac:dyDescent="0.2">
      <c r="A47" s="98"/>
      <c r="B47" s="99"/>
      <c r="C47" s="100"/>
      <c r="D47" s="100"/>
      <c r="E47" s="100"/>
      <c r="F47" s="100"/>
      <c r="G47" s="101"/>
      <c r="H47" s="102"/>
    </row>
    <row r="48" spans="1:8" ht="13.5" customHeight="1" x14ac:dyDescent="0.2">
      <c r="A48" s="98"/>
      <c r="B48" s="99"/>
      <c r="C48" s="100"/>
      <c r="D48" s="100"/>
      <c r="E48" s="100"/>
      <c r="F48" s="100"/>
      <c r="G48" s="101"/>
      <c r="H48" s="102"/>
    </row>
    <row r="49" spans="1:8" ht="13.5" customHeight="1" x14ac:dyDescent="0.2">
      <c r="A49" s="98"/>
      <c r="B49" s="99"/>
      <c r="C49" s="100"/>
      <c r="D49" s="100"/>
      <c r="E49" s="100"/>
      <c r="F49" s="100"/>
      <c r="G49" s="101"/>
      <c r="H49" s="102"/>
    </row>
    <row r="50" spans="1:8" ht="13.5" customHeight="1" thickBot="1" x14ac:dyDescent="0.25">
      <c r="A50" s="105"/>
      <c r="B50" s="106"/>
      <c r="C50" s="107"/>
      <c r="D50" s="107"/>
      <c r="E50" s="107"/>
      <c r="F50" s="107"/>
      <c r="G50" s="108"/>
      <c r="H50" s="109"/>
    </row>
    <row r="51" spans="1:8" s="3" customFormat="1" ht="30" customHeight="1" thickBot="1" x14ac:dyDescent="0.25">
      <c r="A51" s="110" t="s">
        <v>4</v>
      </c>
      <c r="B51" s="111">
        <f>SUM(B43:B50)</f>
        <v>350030</v>
      </c>
      <c r="C51" s="111">
        <f t="shared" ref="C51" si="8">SUM(C43:C50)</f>
        <v>8200</v>
      </c>
      <c r="D51" s="111">
        <f t="shared" ref="D51" si="9">SUM(D43:D50)</f>
        <v>115120</v>
      </c>
      <c r="E51" s="111">
        <f t="shared" ref="E51" si="10">SUM(E43:E50)</f>
        <v>1576615</v>
      </c>
      <c r="F51" s="111">
        <f t="shared" ref="F51" si="11">SUM(F43:F50)</f>
        <v>0</v>
      </c>
      <c r="G51" s="111">
        <f t="shared" ref="G51" si="12">SUM(G43:G50)</f>
        <v>1600</v>
      </c>
      <c r="H51" s="111">
        <f t="shared" ref="H51" si="13">SUM(H43:H50)</f>
        <v>0</v>
      </c>
    </row>
    <row r="52" spans="1:8" s="3" customFormat="1" ht="28.5" customHeight="1" thickBot="1" x14ac:dyDescent="0.25">
      <c r="A52" s="110" t="s">
        <v>190</v>
      </c>
      <c r="B52" s="250">
        <f>B51+C51+D51+E51+F51+G51+H51</f>
        <v>2051565</v>
      </c>
      <c r="C52" s="251"/>
      <c r="D52" s="251"/>
      <c r="E52" s="251"/>
      <c r="F52" s="251"/>
      <c r="G52" s="251"/>
      <c r="H52" s="252"/>
    </row>
    <row r="53" spans="1:8" ht="13.5" customHeight="1" x14ac:dyDescent="0.2">
      <c r="C53" s="120"/>
      <c r="D53" s="118"/>
      <c r="E53" s="121"/>
    </row>
    <row r="54" spans="1:8" ht="13.5" customHeight="1" x14ac:dyDescent="0.2">
      <c r="C54" s="120"/>
      <c r="D54" s="122"/>
      <c r="E54" s="123"/>
    </row>
    <row r="55" spans="1:8" ht="13.5" customHeight="1" x14ac:dyDescent="0.2">
      <c r="D55" s="124"/>
      <c r="E55" s="125"/>
    </row>
    <row r="56" spans="1:8" ht="13.5" customHeight="1" x14ac:dyDescent="0.2">
      <c r="D56" s="126"/>
      <c r="E56" s="127"/>
    </row>
    <row r="57" spans="1:8" ht="13.5" customHeight="1" x14ac:dyDescent="0.2">
      <c r="D57" s="118"/>
      <c r="E57" s="119"/>
    </row>
    <row r="58" spans="1:8" ht="28.5" customHeight="1" x14ac:dyDescent="0.2">
      <c r="C58" s="120"/>
      <c r="D58" s="118"/>
      <c r="E58" s="128"/>
    </row>
    <row r="59" spans="1:8" ht="13.5" customHeight="1" x14ac:dyDescent="0.2">
      <c r="C59" s="120"/>
      <c r="D59" s="118"/>
      <c r="E59" s="123"/>
    </row>
    <row r="60" spans="1:8" ht="13.5" customHeight="1" x14ac:dyDescent="0.2">
      <c r="D60" s="118"/>
      <c r="E60" s="119"/>
    </row>
    <row r="61" spans="1:8" ht="13.5" customHeight="1" x14ac:dyDescent="0.2">
      <c r="D61" s="118"/>
      <c r="E61" s="127"/>
    </row>
    <row r="62" spans="1:8" ht="13.5" customHeight="1" x14ac:dyDescent="0.2">
      <c r="D62" s="118"/>
      <c r="E62" s="119"/>
    </row>
    <row r="63" spans="1:8" ht="22.5" customHeight="1" x14ac:dyDescent="0.2">
      <c r="D63" s="118"/>
      <c r="E63" s="129"/>
    </row>
    <row r="64" spans="1:8" ht="13.5" customHeight="1" x14ac:dyDescent="0.2">
      <c r="D64" s="124"/>
      <c r="E64" s="125"/>
    </row>
    <row r="65" spans="1:5" ht="13.5" customHeight="1" x14ac:dyDescent="0.2">
      <c r="B65" s="120"/>
      <c r="D65" s="124"/>
      <c r="E65" s="130"/>
    </row>
    <row r="66" spans="1:5" ht="13.5" customHeight="1" x14ac:dyDescent="0.2">
      <c r="C66" s="120"/>
      <c r="D66" s="124"/>
      <c r="E66" s="131"/>
    </row>
    <row r="67" spans="1:5" ht="13.5" customHeight="1" x14ac:dyDescent="0.2">
      <c r="C67" s="120"/>
      <c r="D67" s="126"/>
      <c r="E67" s="123"/>
    </row>
    <row r="68" spans="1:5" ht="13.5" customHeight="1" x14ac:dyDescent="0.2">
      <c r="D68" s="118"/>
      <c r="E68" s="119"/>
    </row>
    <row r="69" spans="1:5" ht="13.5" customHeight="1" x14ac:dyDescent="0.2">
      <c r="B69" s="120"/>
      <c r="D69" s="118"/>
      <c r="E69" s="121"/>
    </row>
    <row r="70" spans="1:5" ht="13.5" customHeight="1" x14ac:dyDescent="0.2">
      <c r="C70" s="120"/>
      <c r="D70" s="118"/>
      <c r="E70" s="130"/>
    </row>
    <row r="71" spans="1:5" ht="13.5" customHeight="1" x14ac:dyDescent="0.2">
      <c r="C71" s="120"/>
      <c r="D71" s="126"/>
      <c r="E71" s="123"/>
    </row>
    <row r="72" spans="1:5" ht="13.5" customHeight="1" x14ac:dyDescent="0.2">
      <c r="D72" s="124"/>
      <c r="E72" s="119"/>
    </row>
    <row r="73" spans="1:5" ht="13.5" customHeight="1" x14ac:dyDescent="0.2">
      <c r="C73" s="120"/>
      <c r="D73" s="124"/>
      <c r="E73" s="130"/>
    </row>
    <row r="74" spans="1:5" ht="22.5" customHeight="1" x14ac:dyDescent="0.2">
      <c r="D74" s="126"/>
      <c r="E74" s="129"/>
    </row>
    <row r="75" spans="1:5" ht="13.5" customHeight="1" x14ac:dyDescent="0.2">
      <c r="D75" s="118"/>
      <c r="E75" s="119"/>
    </row>
    <row r="76" spans="1:5" ht="13.5" customHeight="1" x14ac:dyDescent="0.2">
      <c r="D76" s="126"/>
      <c r="E76" s="123"/>
    </row>
    <row r="77" spans="1:5" ht="13.5" customHeight="1" x14ac:dyDescent="0.2">
      <c r="D77" s="118"/>
      <c r="E77" s="119"/>
    </row>
    <row r="78" spans="1:5" ht="13.5" customHeight="1" x14ac:dyDescent="0.2">
      <c r="D78" s="118"/>
      <c r="E78" s="119"/>
    </row>
    <row r="79" spans="1:5" ht="13.5" customHeight="1" x14ac:dyDescent="0.2">
      <c r="A79" s="120"/>
      <c r="D79" s="132"/>
      <c r="E79" s="130"/>
    </row>
    <row r="80" spans="1:5" ht="13.5" customHeight="1" x14ac:dyDescent="0.2">
      <c r="B80" s="120"/>
      <c r="C80" s="120"/>
      <c r="D80" s="133"/>
      <c r="E80" s="130"/>
    </row>
    <row r="81" spans="2:5" ht="13.5" customHeight="1" x14ac:dyDescent="0.2">
      <c r="B81" s="120"/>
      <c r="C81" s="120"/>
      <c r="D81" s="133"/>
      <c r="E81" s="121"/>
    </row>
    <row r="82" spans="2:5" ht="13.5" customHeight="1" x14ac:dyDescent="0.2">
      <c r="B82" s="120"/>
      <c r="C82" s="120"/>
      <c r="D82" s="126"/>
      <c r="E82" s="127"/>
    </row>
    <row r="83" spans="2:5" x14ac:dyDescent="0.2">
      <c r="D83" s="118"/>
      <c r="E83" s="119"/>
    </row>
    <row r="84" spans="2:5" x14ac:dyDescent="0.2">
      <c r="B84" s="120"/>
      <c r="D84" s="118"/>
      <c r="E84" s="130"/>
    </row>
    <row r="85" spans="2:5" x14ac:dyDescent="0.2">
      <c r="C85" s="120"/>
      <c r="D85" s="118"/>
      <c r="E85" s="121"/>
    </row>
    <row r="86" spans="2:5" x14ac:dyDescent="0.2">
      <c r="C86" s="120"/>
      <c r="D86" s="126"/>
      <c r="E86" s="123"/>
    </row>
    <row r="87" spans="2:5" x14ac:dyDescent="0.2">
      <c r="D87" s="118"/>
      <c r="E87" s="119"/>
    </row>
    <row r="88" spans="2:5" x14ac:dyDescent="0.2">
      <c r="D88" s="118"/>
      <c r="E88" s="119"/>
    </row>
    <row r="89" spans="2:5" x14ac:dyDescent="0.2">
      <c r="D89" s="134"/>
      <c r="E89" s="135"/>
    </row>
    <row r="90" spans="2:5" x14ac:dyDescent="0.2">
      <c r="D90" s="118"/>
      <c r="E90" s="119"/>
    </row>
    <row r="91" spans="2:5" x14ac:dyDescent="0.2">
      <c r="D91" s="118"/>
      <c r="E91" s="119"/>
    </row>
    <row r="92" spans="2:5" x14ac:dyDescent="0.2">
      <c r="D92" s="118"/>
      <c r="E92" s="119"/>
    </row>
    <row r="93" spans="2:5" x14ac:dyDescent="0.2">
      <c r="D93" s="126"/>
      <c r="E93" s="123"/>
    </row>
    <row r="94" spans="2:5" x14ac:dyDescent="0.2">
      <c r="D94" s="118"/>
      <c r="E94" s="119"/>
    </row>
    <row r="95" spans="2:5" x14ac:dyDescent="0.2">
      <c r="D95" s="126"/>
      <c r="E95" s="123"/>
    </row>
    <row r="96" spans="2:5" x14ac:dyDescent="0.2">
      <c r="D96" s="118"/>
      <c r="E96" s="119"/>
    </row>
    <row r="97" spans="1:5" x14ac:dyDescent="0.2">
      <c r="D97" s="118"/>
      <c r="E97" s="119"/>
    </row>
    <row r="98" spans="1:5" x14ac:dyDescent="0.2">
      <c r="D98" s="118"/>
      <c r="E98" s="119"/>
    </row>
    <row r="99" spans="1:5" x14ac:dyDescent="0.2">
      <c r="D99" s="118"/>
      <c r="E99" s="119"/>
    </row>
    <row r="100" spans="1:5" ht="28.5" customHeight="1" x14ac:dyDescent="0.2">
      <c r="A100" s="136"/>
      <c r="B100" s="136"/>
      <c r="C100" s="136"/>
      <c r="D100" s="137"/>
      <c r="E100" s="138"/>
    </row>
    <row r="101" spans="1:5" x14ac:dyDescent="0.2">
      <c r="C101" s="120"/>
      <c r="D101" s="118"/>
      <c r="E101" s="121"/>
    </row>
    <row r="102" spans="1:5" x14ac:dyDescent="0.2">
      <c r="D102" s="139"/>
      <c r="E102" s="140"/>
    </row>
    <row r="103" spans="1:5" x14ac:dyDescent="0.2">
      <c r="D103" s="118"/>
      <c r="E103" s="119"/>
    </row>
    <row r="104" spans="1:5" x14ac:dyDescent="0.2">
      <c r="D104" s="134"/>
      <c r="E104" s="135"/>
    </row>
    <row r="105" spans="1:5" x14ac:dyDescent="0.2">
      <c r="D105" s="134"/>
      <c r="E105" s="135"/>
    </row>
    <row r="106" spans="1:5" x14ac:dyDescent="0.2">
      <c r="D106" s="118"/>
      <c r="E106" s="119"/>
    </row>
    <row r="107" spans="1:5" x14ac:dyDescent="0.2">
      <c r="D107" s="126"/>
      <c r="E107" s="123"/>
    </row>
    <row r="108" spans="1:5" x14ac:dyDescent="0.2">
      <c r="D108" s="118"/>
      <c r="E108" s="119"/>
    </row>
    <row r="109" spans="1:5" x14ac:dyDescent="0.2">
      <c r="D109" s="118"/>
      <c r="E109" s="119"/>
    </row>
    <row r="110" spans="1:5" x14ac:dyDescent="0.2">
      <c r="D110" s="126"/>
      <c r="E110" s="123"/>
    </row>
    <row r="111" spans="1:5" x14ac:dyDescent="0.2">
      <c r="D111" s="118"/>
      <c r="E111" s="119"/>
    </row>
    <row r="112" spans="1:5" x14ac:dyDescent="0.2">
      <c r="D112" s="134"/>
      <c r="E112" s="135"/>
    </row>
    <row r="113" spans="2:5" x14ac:dyDescent="0.2">
      <c r="D113" s="126"/>
      <c r="E113" s="140"/>
    </row>
    <row r="114" spans="2:5" x14ac:dyDescent="0.2">
      <c r="D114" s="124"/>
      <c r="E114" s="135"/>
    </row>
    <row r="115" spans="2:5" x14ac:dyDescent="0.2">
      <c r="D115" s="126"/>
      <c r="E115" s="123"/>
    </row>
    <row r="116" spans="2:5" x14ac:dyDescent="0.2">
      <c r="D116" s="118"/>
      <c r="E116" s="119"/>
    </row>
    <row r="117" spans="2:5" x14ac:dyDescent="0.2">
      <c r="C117" s="120"/>
      <c r="D117" s="118"/>
      <c r="E117" s="121"/>
    </row>
    <row r="118" spans="2:5" x14ac:dyDescent="0.2">
      <c r="D118" s="124"/>
      <c r="E118" s="123"/>
    </row>
    <row r="119" spans="2:5" x14ac:dyDescent="0.2">
      <c r="D119" s="124"/>
      <c r="E119" s="135"/>
    </row>
    <row r="120" spans="2:5" x14ac:dyDescent="0.2">
      <c r="C120" s="120"/>
      <c r="D120" s="124"/>
      <c r="E120" s="141"/>
    </row>
    <row r="121" spans="2:5" x14ac:dyDescent="0.2">
      <c r="C121" s="120"/>
      <c r="D121" s="126"/>
      <c r="E121" s="127"/>
    </row>
    <row r="122" spans="2:5" x14ac:dyDescent="0.2">
      <c r="D122" s="118"/>
      <c r="E122" s="119"/>
    </row>
    <row r="123" spans="2:5" x14ac:dyDescent="0.2">
      <c r="D123" s="139"/>
      <c r="E123" s="142"/>
    </row>
    <row r="124" spans="2:5" ht="11.25" customHeight="1" x14ac:dyDescent="0.2">
      <c r="D124" s="134"/>
      <c r="E124" s="135"/>
    </row>
    <row r="125" spans="2:5" ht="24" customHeight="1" x14ac:dyDescent="0.2">
      <c r="B125" s="120"/>
      <c r="D125" s="134"/>
      <c r="E125" s="143"/>
    </row>
    <row r="126" spans="2:5" ht="15" customHeight="1" x14ac:dyDescent="0.2">
      <c r="C126" s="120"/>
      <c r="D126" s="134"/>
      <c r="E126" s="143"/>
    </row>
    <row r="127" spans="2:5" ht="11.25" customHeight="1" x14ac:dyDescent="0.2">
      <c r="D127" s="139"/>
      <c r="E127" s="140"/>
    </row>
    <row r="128" spans="2:5" x14ac:dyDescent="0.2">
      <c r="D128" s="134"/>
      <c r="E128" s="135"/>
    </row>
    <row r="129" spans="1:5" ht="13.5" customHeight="1" x14ac:dyDescent="0.2">
      <c r="B129" s="120"/>
      <c r="D129" s="134"/>
      <c r="E129" s="144"/>
    </row>
    <row r="130" spans="1:5" ht="12.75" customHeight="1" x14ac:dyDescent="0.2">
      <c r="C130" s="120"/>
      <c r="D130" s="134"/>
      <c r="E130" s="121"/>
    </row>
    <row r="131" spans="1:5" ht="12.75" customHeight="1" x14ac:dyDescent="0.2">
      <c r="C131" s="120"/>
      <c r="D131" s="126"/>
      <c r="E131" s="127"/>
    </row>
    <row r="132" spans="1:5" x14ac:dyDescent="0.2">
      <c r="D132" s="118"/>
      <c r="E132" s="119"/>
    </row>
    <row r="133" spans="1:5" x14ac:dyDescent="0.2">
      <c r="C133" s="120"/>
      <c r="D133" s="118"/>
      <c r="E133" s="141"/>
    </row>
    <row r="134" spans="1:5" x14ac:dyDescent="0.2">
      <c r="D134" s="139"/>
      <c r="E134" s="140"/>
    </row>
    <row r="135" spans="1:5" x14ac:dyDescent="0.2">
      <c r="D135" s="134"/>
      <c r="E135" s="135"/>
    </row>
    <row r="136" spans="1:5" x14ac:dyDescent="0.2">
      <c r="D136" s="118"/>
      <c r="E136" s="119"/>
    </row>
    <row r="137" spans="1:5" ht="19.5" customHeight="1" x14ac:dyDescent="0.2">
      <c r="A137" s="145"/>
      <c r="B137" s="112"/>
      <c r="C137" s="112"/>
      <c r="D137" s="112"/>
      <c r="E137" s="130"/>
    </row>
    <row r="138" spans="1:5" ht="15" customHeight="1" x14ac:dyDescent="0.2">
      <c r="A138" s="120"/>
      <c r="D138" s="132"/>
      <c r="E138" s="130"/>
    </row>
    <row r="139" spans="1:5" x14ac:dyDescent="0.2">
      <c r="A139" s="120"/>
      <c r="B139" s="120"/>
      <c r="D139" s="132"/>
      <c r="E139" s="121"/>
    </row>
    <row r="140" spans="1:5" x14ac:dyDescent="0.2">
      <c r="C140" s="120"/>
      <c r="D140" s="118"/>
      <c r="E140" s="130"/>
    </row>
    <row r="141" spans="1:5" x14ac:dyDescent="0.2">
      <c r="D141" s="122"/>
      <c r="E141" s="123"/>
    </row>
    <row r="142" spans="1:5" x14ac:dyDescent="0.2">
      <c r="B142" s="120"/>
      <c r="D142" s="118"/>
      <c r="E142" s="121"/>
    </row>
    <row r="143" spans="1:5" x14ac:dyDescent="0.2">
      <c r="C143" s="120"/>
      <c r="D143" s="118"/>
      <c r="E143" s="121"/>
    </row>
    <row r="144" spans="1:5" x14ac:dyDescent="0.2">
      <c r="D144" s="126"/>
      <c r="E144" s="127"/>
    </row>
    <row r="145" spans="1:5" ht="22.5" customHeight="1" x14ac:dyDescent="0.2">
      <c r="C145" s="120"/>
      <c r="D145" s="118"/>
      <c r="E145" s="128"/>
    </row>
    <row r="146" spans="1:5" x14ac:dyDescent="0.2">
      <c r="D146" s="118"/>
      <c r="E146" s="127"/>
    </row>
    <row r="147" spans="1:5" x14ac:dyDescent="0.2">
      <c r="B147" s="120"/>
      <c r="D147" s="124"/>
      <c r="E147" s="130"/>
    </row>
    <row r="148" spans="1:5" x14ac:dyDescent="0.2">
      <c r="C148" s="120"/>
      <c r="D148" s="124"/>
      <c r="E148" s="131"/>
    </row>
    <row r="149" spans="1:5" x14ac:dyDescent="0.2">
      <c r="D149" s="126"/>
      <c r="E149" s="123"/>
    </row>
    <row r="150" spans="1:5" ht="13.5" customHeight="1" x14ac:dyDescent="0.2">
      <c r="A150" s="120"/>
      <c r="D150" s="132"/>
      <c r="E150" s="130"/>
    </row>
    <row r="151" spans="1:5" ht="13.5" customHeight="1" x14ac:dyDescent="0.2">
      <c r="B151" s="120"/>
      <c r="D151" s="118"/>
      <c r="E151" s="130"/>
    </row>
    <row r="152" spans="1:5" ht="13.5" customHeight="1" x14ac:dyDescent="0.2">
      <c r="C152" s="120"/>
      <c r="D152" s="118"/>
      <c r="E152" s="121"/>
    </row>
    <row r="153" spans="1:5" x14ac:dyDescent="0.2">
      <c r="C153" s="120"/>
      <c r="D153" s="126"/>
      <c r="E153" s="123"/>
    </row>
    <row r="154" spans="1:5" x14ac:dyDescent="0.2">
      <c r="C154" s="120"/>
      <c r="D154" s="118"/>
      <c r="E154" s="121"/>
    </row>
    <row r="155" spans="1:5" x14ac:dyDescent="0.2">
      <c r="D155" s="139"/>
      <c r="E155" s="140"/>
    </row>
    <row r="156" spans="1:5" x14ac:dyDescent="0.2">
      <c r="C156" s="120"/>
      <c r="D156" s="124"/>
      <c r="E156" s="141"/>
    </row>
    <row r="157" spans="1:5" x14ac:dyDescent="0.2">
      <c r="C157" s="120"/>
      <c r="D157" s="126"/>
      <c r="E157" s="127"/>
    </row>
    <row r="158" spans="1:5" x14ac:dyDescent="0.2">
      <c r="D158" s="139"/>
      <c r="E158" s="146"/>
    </row>
    <row r="159" spans="1:5" x14ac:dyDescent="0.2">
      <c r="B159" s="120"/>
      <c r="D159" s="134"/>
      <c r="E159" s="144"/>
    </row>
    <row r="160" spans="1:5" x14ac:dyDescent="0.2">
      <c r="C160" s="120"/>
      <c r="D160" s="134"/>
      <c r="E160" s="121"/>
    </row>
    <row r="161" spans="1:5" x14ac:dyDescent="0.2">
      <c r="C161" s="120"/>
      <c r="D161" s="126"/>
      <c r="E161" s="127"/>
    </row>
    <row r="162" spans="1:5" x14ac:dyDescent="0.2">
      <c r="C162" s="120"/>
      <c r="D162" s="126"/>
      <c r="E162" s="127"/>
    </row>
    <row r="163" spans="1:5" x14ac:dyDescent="0.2">
      <c r="D163" s="118"/>
      <c r="E163" s="119"/>
    </row>
    <row r="164" spans="1:5" s="147" customFormat="1" ht="18" customHeight="1" x14ac:dyDescent="0.25">
      <c r="A164" s="253"/>
      <c r="B164" s="254"/>
      <c r="C164" s="254"/>
      <c r="D164" s="254"/>
      <c r="E164" s="254"/>
    </row>
    <row r="165" spans="1:5" ht="28.5" customHeight="1" x14ac:dyDescent="0.2">
      <c r="A165" s="136"/>
      <c r="B165" s="136"/>
      <c r="C165" s="136"/>
      <c r="D165" s="137"/>
      <c r="E165" s="138"/>
    </row>
    <row r="167" spans="1:5" ht="15.75" x14ac:dyDescent="0.2">
      <c r="A167" s="149"/>
      <c r="B167" s="120"/>
      <c r="C167" s="120"/>
      <c r="D167" s="150"/>
      <c r="E167" s="151"/>
    </row>
    <row r="168" spans="1:5" x14ac:dyDescent="0.2">
      <c r="A168" s="120"/>
      <c r="B168" s="120"/>
      <c r="C168" s="120"/>
      <c r="D168" s="150"/>
      <c r="E168" s="151"/>
    </row>
    <row r="169" spans="1:5" ht="17.25" customHeight="1" x14ac:dyDescent="0.2">
      <c r="A169" s="120"/>
      <c r="B169" s="120"/>
      <c r="C169" s="120"/>
      <c r="D169" s="150"/>
      <c r="E169" s="151"/>
    </row>
    <row r="170" spans="1:5" ht="13.5" customHeight="1" x14ac:dyDescent="0.2">
      <c r="A170" s="120"/>
      <c r="B170" s="120"/>
      <c r="C170" s="120"/>
      <c r="D170" s="150"/>
      <c r="E170" s="151"/>
    </row>
    <row r="171" spans="1:5" x14ac:dyDescent="0.2">
      <c r="A171" s="120"/>
      <c r="B171" s="120"/>
      <c r="C171" s="120"/>
      <c r="D171" s="150"/>
      <c r="E171" s="151"/>
    </row>
    <row r="172" spans="1:5" x14ac:dyDescent="0.2">
      <c r="A172" s="120"/>
      <c r="B172" s="120"/>
      <c r="C172" s="120"/>
    </row>
    <row r="173" spans="1:5" x14ac:dyDescent="0.2">
      <c r="A173" s="120"/>
      <c r="B173" s="120"/>
      <c r="C173" s="120"/>
      <c r="D173" s="150"/>
      <c r="E173" s="151"/>
    </row>
    <row r="174" spans="1:5" x14ac:dyDescent="0.2">
      <c r="A174" s="120"/>
      <c r="B174" s="120"/>
      <c r="C174" s="120"/>
      <c r="D174" s="150"/>
      <c r="E174" s="152"/>
    </row>
    <row r="175" spans="1:5" x14ac:dyDescent="0.2">
      <c r="A175" s="120"/>
      <c r="B175" s="120"/>
      <c r="C175" s="120"/>
      <c r="D175" s="150"/>
      <c r="E175" s="151"/>
    </row>
    <row r="176" spans="1:5" ht="22.5" customHeight="1" x14ac:dyDescent="0.2">
      <c r="A176" s="120"/>
      <c r="B176" s="120"/>
      <c r="C176" s="120"/>
      <c r="D176" s="150"/>
      <c r="E176" s="128"/>
    </row>
    <row r="177" spans="4:5" ht="22.5" customHeight="1" x14ac:dyDescent="0.2">
      <c r="D177" s="126"/>
      <c r="E177" s="129"/>
    </row>
  </sheetData>
  <mergeCells count="8">
    <mergeCell ref="B52:H52"/>
    <mergeCell ref="A164:E164"/>
    <mergeCell ref="A1:H1"/>
    <mergeCell ref="B4:H4"/>
    <mergeCell ref="B26:H26"/>
    <mergeCell ref="B28:H28"/>
    <mergeCell ref="B39:H39"/>
    <mergeCell ref="B41:H41"/>
  </mergeCells>
  <pageMargins left="0.7" right="0.7" top="0.75" bottom="0.75" header="0.3" footer="0.3"/>
  <pageSetup paperSize="9" scale="85" orientation="landscape" r:id="rId1"/>
  <rowBreaks count="2" manualBreakCount="2">
    <brk id="27" max="16383" man="1"/>
    <brk id="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0"/>
  <sheetViews>
    <sheetView view="pageBreakPreview" topLeftCell="A118" zoomScale="85" zoomScaleNormal="85" zoomScaleSheetLayoutView="85" workbookViewId="0">
      <selection activeCell="B238" sqref="B238"/>
    </sheetView>
  </sheetViews>
  <sheetFormatPr defaultColWidth="9.140625" defaultRowHeight="12.75" x14ac:dyDescent="0.2"/>
  <cols>
    <col min="1" max="1" width="12" style="4" customWidth="1"/>
    <col min="2" max="2" width="27.85546875" style="3" customWidth="1"/>
    <col min="3" max="3" width="19.140625" style="6" customWidth="1"/>
    <col min="4" max="4" width="13.85546875" style="12" customWidth="1"/>
    <col min="5" max="5" width="13.42578125" style="6" customWidth="1"/>
    <col min="6" max="6" width="16.7109375" style="6" customWidth="1"/>
    <col min="7" max="7" width="14" style="6" customWidth="1"/>
    <col min="8" max="8" width="14.28515625" style="6" customWidth="1"/>
    <col min="9" max="10" width="12.5703125" style="6" customWidth="1"/>
    <col min="11" max="11" width="13.7109375" style="6" customWidth="1"/>
    <col min="12" max="12" width="11.140625" style="6" customWidth="1"/>
    <col min="13" max="15" width="16.7109375" style="6" customWidth="1"/>
    <col min="16" max="17" width="12.7109375" style="6" customWidth="1"/>
    <col min="18" max="16384" width="9.140625" style="6"/>
  </cols>
  <sheetData>
    <row r="1" spans="1:17" ht="12.75" customHeight="1" x14ac:dyDescent="0.2">
      <c r="A1" s="260" t="s">
        <v>198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</row>
    <row r="2" spans="1:17" x14ac:dyDescent="0.2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</row>
    <row r="3" spans="1:17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x14ac:dyDescent="0.2">
      <c r="A4" s="7" t="s">
        <v>7</v>
      </c>
      <c r="B4" s="8"/>
      <c r="C4" s="9" t="s">
        <v>131</v>
      </c>
      <c r="D4" s="10"/>
    </row>
    <row r="5" spans="1:17" x14ac:dyDescent="0.2">
      <c r="A5" s="11" t="s">
        <v>8</v>
      </c>
      <c r="B5" s="6"/>
    </row>
    <row r="6" spans="1:17" x14ac:dyDescent="0.2">
      <c r="A6" s="11"/>
      <c r="B6" s="6"/>
    </row>
    <row r="7" spans="1:17" x14ac:dyDescent="0.2">
      <c r="A7" s="13" t="s">
        <v>132</v>
      </c>
      <c r="B7" s="6"/>
    </row>
    <row r="8" spans="1:17" x14ac:dyDescent="0.2">
      <c r="A8" s="13" t="s">
        <v>133</v>
      </c>
      <c r="B8" s="13"/>
      <c r="C8" s="13"/>
      <c r="D8" s="13"/>
      <c r="E8" s="13"/>
      <c r="F8" s="13"/>
      <c r="O8" s="85" t="s">
        <v>141</v>
      </c>
    </row>
    <row r="9" spans="1:17" x14ac:dyDescent="0.2">
      <c r="A9" s="14"/>
      <c r="B9" s="14"/>
      <c r="C9" s="14"/>
      <c r="D9" s="15"/>
      <c r="E9" s="14"/>
      <c r="F9" s="14"/>
      <c r="G9" s="14"/>
      <c r="H9" s="14"/>
      <c r="I9" s="14"/>
      <c r="J9" s="14"/>
      <c r="K9" s="14"/>
      <c r="L9" s="14"/>
      <c r="N9" s="16"/>
      <c r="O9" s="70" t="s">
        <v>142</v>
      </c>
    </row>
    <row r="10" spans="1:17" x14ac:dyDescent="0.2">
      <c r="A10" s="17"/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7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P11" s="19"/>
      <c r="Q11" s="19"/>
    </row>
    <row r="12" spans="1:17" s="12" customFormat="1" ht="38.25" x14ac:dyDescent="0.2">
      <c r="A12" s="20" t="s">
        <v>9</v>
      </c>
      <c r="B12" s="20" t="s">
        <v>10</v>
      </c>
      <c r="C12" s="21" t="s">
        <v>186</v>
      </c>
      <c r="D12" s="21" t="s">
        <v>11</v>
      </c>
      <c r="E12" s="21" t="s">
        <v>12</v>
      </c>
      <c r="F12" s="21" t="s">
        <v>13</v>
      </c>
      <c r="G12" s="21" t="s">
        <v>14</v>
      </c>
      <c r="H12" s="21" t="s">
        <v>15</v>
      </c>
      <c r="I12" s="21" t="s">
        <v>16</v>
      </c>
      <c r="J12" s="21"/>
      <c r="K12" s="21" t="s">
        <v>17</v>
      </c>
      <c r="L12" s="21" t="s">
        <v>1</v>
      </c>
      <c r="M12" s="21" t="s">
        <v>18</v>
      </c>
      <c r="N12" s="21"/>
      <c r="O12" s="21"/>
      <c r="P12" s="21" t="s">
        <v>130</v>
      </c>
      <c r="Q12" s="21" t="s">
        <v>187</v>
      </c>
    </row>
    <row r="13" spans="1:17" s="12" customFormat="1" x14ac:dyDescent="0.2">
      <c r="A13" s="73">
        <v>32</v>
      </c>
      <c r="B13" s="87" t="s">
        <v>144</v>
      </c>
      <c r="C13" s="75">
        <f>C14+C18+C25+C37</f>
        <v>121119</v>
      </c>
      <c r="D13" s="75">
        <f t="shared" ref="D13:O13" si="0">D14+D18+D25+D37</f>
        <v>38809</v>
      </c>
      <c r="E13" s="75">
        <f t="shared" si="0"/>
        <v>82310</v>
      </c>
      <c r="F13" s="75">
        <f t="shared" si="0"/>
        <v>0</v>
      </c>
      <c r="G13" s="75">
        <f t="shared" si="0"/>
        <v>0</v>
      </c>
      <c r="H13" s="75">
        <f t="shared" si="0"/>
        <v>0</v>
      </c>
      <c r="I13" s="75">
        <f t="shared" si="0"/>
        <v>0</v>
      </c>
      <c r="J13" s="75">
        <f t="shared" si="0"/>
        <v>0</v>
      </c>
      <c r="K13" s="75">
        <f t="shared" si="0"/>
        <v>0</v>
      </c>
      <c r="L13" s="75">
        <f t="shared" si="0"/>
        <v>0</v>
      </c>
      <c r="M13" s="75">
        <f t="shared" si="0"/>
        <v>0</v>
      </c>
      <c r="N13" s="75">
        <f t="shared" si="0"/>
        <v>0</v>
      </c>
      <c r="O13" s="75">
        <f t="shared" si="0"/>
        <v>0</v>
      </c>
      <c r="P13" s="74">
        <v>140000</v>
      </c>
      <c r="Q13" s="74">
        <v>140000</v>
      </c>
    </row>
    <row r="14" spans="1:17" hidden="1" x14ac:dyDescent="0.2">
      <c r="A14" s="22">
        <v>321</v>
      </c>
      <c r="B14" s="23"/>
      <c r="C14" s="24">
        <f>SUM(C15:C17)</f>
        <v>3233</v>
      </c>
      <c r="D14" s="24">
        <f>SUM(D15:D17)</f>
        <v>3233</v>
      </c>
      <c r="E14" s="24">
        <f t="shared" ref="E14:O14" si="1">SUM(E15:E17)</f>
        <v>0</v>
      </c>
      <c r="F14" s="24">
        <f t="shared" si="1"/>
        <v>0</v>
      </c>
      <c r="G14" s="24">
        <f t="shared" si="1"/>
        <v>0</v>
      </c>
      <c r="H14" s="24">
        <f t="shared" si="1"/>
        <v>0</v>
      </c>
      <c r="I14" s="24">
        <f t="shared" si="1"/>
        <v>0</v>
      </c>
      <c r="J14" s="24">
        <f t="shared" si="1"/>
        <v>0</v>
      </c>
      <c r="K14" s="24">
        <f t="shared" si="1"/>
        <v>0</v>
      </c>
      <c r="L14" s="24">
        <f t="shared" si="1"/>
        <v>0</v>
      </c>
      <c r="M14" s="24">
        <f t="shared" si="1"/>
        <v>0</v>
      </c>
      <c r="N14" s="24">
        <f t="shared" si="1"/>
        <v>0</v>
      </c>
      <c r="O14" s="24">
        <f t="shared" si="1"/>
        <v>0</v>
      </c>
      <c r="P14" s="26"/>
      <c r="Q14" s="26"/>
    </row>
    <row r="15" spans="1:17" hidden="1" x14ac:dyDescent="0.2">
      <c r="A15" s="25">
        <v>3211</v>
      </c>
      <c r="B15" s="2" t="s">
        <v>19</v>
      </c>
      <c r="C15" s="26">
        <f>SUM(D15:Q15)</f>
        <v>2370</v>
      </c>
      <c r="D15" s="26">
        <v>2370</v>
      </c>
      <c r="E15" s="26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6"/>
      <c r="Q15" s="26"/>
    </row>
    <row r="16" spans="1:17" hidden="1" x14ac:dyDescent="0.2">
      <c r="A16" s="25">
        <v>3213</v>
      </c>
      <c r="B16" s="2" t="s">
        <v>20</v>
      </c>
      <c r="C16" s="26">
        <f t="shared" ref="C16:C46" si="2">SUM(D16:Q16)</f>
        <v>664</v>
      </c>
      <c r="D16" s="71">
        <v>664</v>
      </c>
      <c r="E16" s="71"/>
      <c r="F16" s="72"/>
      <c r="G16" s="72"/>
      <c r="H16" s="24"/>
      <c r="I16" s="24"/>
      <c r="J16" s="24"/>
      <c r="K16" s="24"/>
      <c r="L16" s="24"/>
      <c r="M16" s="24"/>
      <c r="N16" s="24"/>
      <c r="O16" s="24"/>
      <c r="P16" s="26"/>
      <c r="Q16" s="26"/>
    </row>
    <row r="17" spans="1:17" hidden="1" x14ac:dyDescent="0.2">
      <c r="A17" s="25">
        <v>3214</v>
      </c>
      <c r="B17" s="2" t="s">
        <v>21</v>
      </c>
      <c r="C17" s="26">
        <f t="shared" si="2"/>
        <v>199</v>
      </c>
      <c r="D17" s="71">
        <v>199</v>
      </c>
      <c r="E17" s="71"/>
      <c r="F17" s="72"/>
      <c r="G17" s="72"/>
      <c r="H17" s="24"/>
      <c r="I17" s="24"/>
      <c r="J17" s="24"/>
      <c r="K17" s="24"/>
      <c r="L17" s="24"/>
      <c r="M17" s="24"/>
      <c r="N17" s="24"/>
      <c r="O17" s="24"/>
      <c r="P17" s="26"/>
      <c r="Q17" s="26"/>
    </row>
    <row r="18" spans="1:17" hidden="1" x14ac:dyDescent="0.2">
      <c r="A18" s="22">
        <v>322</v>
      </c>
      <c r="B18" s="38"/>
      <c r="C18" s="24">
        <f>SUM(C19:C24)</f>
        <v>78972</v>
      </c>
      <c r="D18" s="24">
        <f>SUM(D19:D24)</f>
        <v>8972</v>
      </c>
      <c r="E18" s="72">
        <f t="shared" ref="E18:O18" si="3">SUM(E19:E24)</f>
        <v>70000</v>
      </c>
      <c r="F18" s="72">
        <f t="shared" si="3"/>
        <v>0</v>
      </c>
      <c r="G18" s="72">
        <f t="shared" si="3"/>
        <v>0</v>
      </c>
      <c r="H18" s="24">
        <f t="shared" si="3"/>
        <v>0</v>
      </c>
      <c r="I18" s="24">
        <f t="shared" si="3"/>
        <v>0</v>
      </c>
      <c r="J18" s="24">
        <f t="shared" si="3"/>
        <v>0</v>
      </c>
      <c r="K18" s="24">
        <f t="shared" si="3"/>
        <v>0</v>
      </c>
      <c r="L18" s="24">
        <f t="shared" si="3"/>
        <v>0</v>
      </c>
      <c r="M18" s="24">
        <f t="shared" si="3"/>
        <v>0</v>
      </c>
      <c r="N18" s="24">
        <f t="shared" si="3"/>
        <v>0</v>
      </c>
      <c r="O18" s="24">
        <f t="shared" si="3"/>
        <v>0</v>
      </c>
      <c r="P18" s="26"/>
      <c r="Q18" s="26"/>
    </row>
    <row r="19" spans="1:17" hidden="1" x14ac:dyDescent="0.2">
      <c r="A19" s="25">
        <v>3221</v>
      </c>
      <c r="B19" s="2" t="s">
        <v>22</v>
      </c>
      <c r="C19" s="26">
        <f t="shared" si="2"/>
        <v>6636</v>
      </c>
      <c r="D19" s="71">
        <v>6636</v>
      </c>
      <c r="E19" s="71"/>
      <c r="F19" s="72"/>
      <c r="G19" s="72"/>
      <c r="H19" s="24"/>
      <c r="I19" s="24"/>
      <c r="J19" s="24"/>
      <c r="K19" s="24"/>
      <c r="L19" s="24"/>
      <c r="M19" s="24"/>
      <c r="N19" s="24"/>
      <c r="O19" s="24"/>
      <c r="P19" s="26"/>
      <c r="Q19" s="26"/>
    </row>
    <row r="20" spans="1:17" hidden="1" x14ac:dyDescent="0.2">
      <c r="A20" s="25">
        <v>3222</v>
      </c>
      <c r="B20" s="2" t="s">
        <v>23</v>
      </c>
      <c r="C20" s="26">
        <f t="shared" si="2"/>
        <v>13</v>
      </c>
      <c r="D20" s="220">
        <v>13</v>
      </c>
      <c r="E20" s="71"/>
      <c r="F20" s="72"/>
      <c r="G20" s="72"/>
      <c r="H20" s="24"/>
      <c r="I20" s="24"/>
      <c r="J20" s="24"/>
      <c r="K20" s="24"/>
      <c r="L20" s="24"/>
      <c r="M20" s="24"/>
      <c r="N20" s="24"/>
      <c r="O20" s="24"/>
      <c r="P20" s="26"/>
      <c r="Q20" s="26"/>
    </row>
    <row r="21" spans="1:17" hidden="1" x14ac:dyDescent="0.2">
      <c r="A21" s="25">
        <v>3223</v>
      </c>
      <c r="B21" s="27" t="s">
        <v>24</v>
      </c>
      <c r="C21" s="26">
        <f t="shared" si="2"/>
        <v>70000</v>
      </c>
      <c r="D21" s="71">
        <v>0</v>
      </c>
      <c r="E21" s="71">
        <v>70000</v>
      </c>
      <c r="F21" s="71"/>
      <c r="G21" s="71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hidden="1" x14ac:dyDescent="0.2">
      <c r="A22" s="25">
        <v>3224</v>
      </c>
      <c r="B22" s="27" t="s">
        <v>25</v>
      </c>
      <c r="C22" s="26">
        <f t="shared" si="2"/>
        <v>929</v>
      </c>
      <c r="D22" s="71">
        <v>929</v>
      </c>
      <c r="E22" s="71"/>
      <c r="F22" s="71"/>
      <c r="G22" s="71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hidden="1" x14ac:dyDescent="0.2">
      <c r="A23" s="25">
        <v>3225</v>
      </c>
      <c r="B23" s="27" t="s">
        <v>26</v>
      </c>
      <c r="C23" s="26">
        <f t="shared" si="2"/>
        <v>730</v>
      </c>
      <c r="D23" s="71">
        <v>730</v>
      </c>
      <c r="E23" s="71"/>
      <c r="F23" s="71"/>
      <c r="G23" s="71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1:17" hidden="1" x14ac:dyDescent="0.2">
      <c r="A24" s="25">
        <v>3227</v>
      </c>
      <c r="B24" s="27" t="s">
        <v>27</v>
      </c>
      <c r="C24" s="26">
        <f t="shared" si="2"/>
        <v>664</v>
      </c>
      <c r="D24" s="71">
        <v>664</v>
      </c>
      <c r="E24" s="71"/>
      <c r="F24" s="71"/>
      <c r="G24" s="71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hidden="1" x14ac:dyDescent="0.2">
      <c r="A25" s="22">
        <v>323</v>
      </c>
      <c r="B25" s="28"/>
      <c r="C25" s="24">
        <f>SUM(C26:C36)</f>
        <v>33126</v>
      </c>
      <c r="D25" s="72">
        <f>SUM(D26:D36)</f>
        <v>20816</v>
      </c>
      <c r="E25" s="72">
        <f>SUM(E26:E36)</f>
        <v>12310</v>
      </c>
      <c r="F25" s="72">
        <f t="shared" ref="F25:O25" si="4">SUM(F26:F36)</f>
        <v>0</v>
      </c>
      <c r="G25" s="72">
        <f t="shared" si="4"/>
        <v>0</v>
      </c>
      <c r="H25" s="24">
        <f t="shared" si="4"/>
        <v>0</v>
      </c>
      <c r="I25" s="24">
        <f t="shared" si="4"/>
        <v>0</v>
      </c>
      <c r="J25" s="24">
        <f t="shared" si="4"/>
        <v>0</v>
      </c>
      <c r="K25" s="24">
        <f t="shared" si="4"/>
        <v>0</v>
      </c>
      <c r="L25" s="24">
        <f t="shared" si="4"/>
        <v>0</v>
      </c>
      <c r="M25" s="24">
        <f t="shared" si="4"/>
        <v>0</v>
      </c>
      <c r="N25" s="24">
        <f t="shared" si="4"/>
        <v>0</v>
      </c>
      <c r="O25" s="24">
        <f t="shared" si="4"/>
        <v>0</v>
      </c>
      <c r="P25" s="26"/>
      <c r="Q25" s="26"/>
    </row>
    <row r="26" spans="1:17" hidden="1" x14ac:dyDescent="0.2">
      <c r="A26" s="25">
        <v>3231</v>
      </c>
      <c r="B26" s="27" t="s">
        <v>28</v>
      </c>
      <c r="C26" s="26">
        <f t="shared" si="2"/>
        <v>1327</v>
      </c>
      <c r="D26" s="71">
        <v>1327</v>
      </c>
      <c r="E26" s="71"/>
      <c r="F26" s="71"/>
      <c r="G26" s="71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1:17" hidden="1" x14ac:dyDescent="0.2">
      <c r="A27" s="25">
        <v>3231</v>
      </c>
      <c r="B27" s="27" t="s">
        <v>180</v>
      </c>
      <c r="C27" s="26">
        <f t="shared" si="2"/>
        <v>2850</v>
      </c>
      <c r="D27" s="71">
        <v>0</v>
      </c>
      <c r="E27" s="220">
        <v>2850</v>
      </c>
      <c r="F27" s="71"/>
      <c r="G27" s="71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1:17" hidden="1" x14ac:dyDescent="0.2">
      <c r="A28" s="25">
        <v>3232</v>
      </c>
      <c r="B28" s="27" t="s">
        <v>29</v>
      </c>
      <c r="C28" s="26">
        <f t="shared" si="2"/>
        <v>8618</v>
      </c>
      <c r="D28" s="71">
        <v>3318</v>
      </c>
      <c r="E28" s="71">
        <v>5300</v>
      </c>
      <c r="F28" s="71"/>
      <c r="G28" s="71"/>
      <c r="H28" s="26"/>
      <c r="I28" s="26"/>
      <c r="J28" s="26"/>
      <c r="K28" s="26"/>
      <c r="L28" s="26"/>
      <c r="M28" s="26"/>
      <c r="N28" s="26"/>
      <c r="O28" s="26"/>
      <c r="P28" s="26"/>
      <c r="Q28" s="26"/>
    </row>
    <row r="29" spans="1:17" hidden="1" x14ac:dyDescent="0.2">
      <c r="A29" s="25">
        <v>3233</v>
      </c>
      <c r="B29" s="27" t="s">
        <v>30</v>
      </c>
      <c r="C29" s="26">
        <f t="shared" si="2"/>
        <v>13</v>
      </c>
      <c r="D29" s="71">
        <v>13</v>
      </c>
      <c r="E29" s="71"/>
      <c r="F29" s="71"/>
      <c r="G29" s="71"/>
      <c r="H29" s="26"/>
      <c r="I29" s="26"/>
      <c r="J29" s="26"/>
      <c r="K29" s="26"/>
      <c r="L29" s="26"/>
      <c r="M29" s="26"/>
      <c r="N29" s="26"/>
      <c r="O29" s="26"/>
      <c r="P29" s="26"/>
      <c r="Q29" s="26"/>
    </row>
    <row r="30" spans="1:17" hidden="1" x14ac:dyDescent="0.2">
      <c r="A30" s="25">
        <v>3234</v>
      </c>
      <c r="B30" s="27" t="s">
        <v>31</v>
      </c>
      <c r="C30" s="26">
        <f t="shared" si="2"/>
        <v>7000</v>
      </c>
      <c r="D30" s="71">
        <v>7000</v>
      </c>
      <c r="E30" s="71"/>
      <c r="F30" s="71"/>
      <c r="G30" s="71"/>
      <c r="H30" s="26"/>
      <c r="I30" s="26"/>
      <c r="J30" s="26"/>
      <c r="K30" s="26"/>
      <c r="L30" s="26"/>
      <c r="M30" s="26"/>
      <c r="N30" s="26"/>
      <c r="O30" s="26"/>
      <c r="P30" s="26"/>
      <c r="Q30" s="26"/>
    </row>
    <row r="31" spans="1:17" hidden="1" x14ac:dyDescent="0.2">
      <c r="A31" s="25">
        <v>3235</v>
      </c>
      <c r="B31" s="27" t="s">
        <v>32</v>
      </c>
      <c r="C31" s="26">
        <f t="shared" si="2"/>
        <v>664</v>
      </c>
      <c r="D31" s="71">
        <v>664</v>
      </c>
      <c r="E31" s="71"/>
      <c r="F31" s="71"/>
      <c r="G31" s="71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hidden="1" x14ac:dyDescent="0.2">
      <c r="A32" s="25">
        <v>3236</v>
      </c>
      <c r="B32" s="27" t="s">
        <v>33</v>
      </c>
      <c r="C32" s="26">
        <f t="shared" si="2"/>
        <v>664</v>
      </c>
      <c r="D32" s="71">
        <v>664</v>
      </c>
      <c r="E32" s="71"/>
      <c r="F32" s="71"/>
      <c r="G32" s="71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1:17" hidden="1" x14ac:dyDescent="0.2">
      <c r="A33" s="25">
        <v>3236</v>
      </c>
      <c r="B33" s="27" t="s">
        <v>179</v>
      </c>
      <c r="C33" s="26">
        <f t="shared" si="2"/>
        <v>4160</v>
      </c>
      <c r="D33" s="71">
        <v>0</v>
      </c>
      <c r="E33" s="71">
        <v>4160</v>
      </c>
      <c r="F33" s="71"/>
      <c r="G33" s="71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1:17" hidden="1" x14ac:dyDescent="0.2">
      <c r="A34" s="25">
        <v>3237</v>
      </c>
      <c r="B34" s="27" t="s">
        <v>34</v>
      </c>
      <c r="C34" s="26">
        <f t="shared" si="2"/>
        <v>3450</v>
      </c>
      <c r="D34" s="71">
        <v>3450</v>
      </c>
      <c r="E34" s="71"/>
      <c r="F34" s="71"/>
      <c r="G34" s="71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1:17" hidden="1" x14ac:dyDescent="0.2">
      <c r="A35" s="25">
        <v>3238</v>
      </c>
      <c r="B35" s="27" t="s">
        <v>35</v>
      </c>
      <c r="C35" s="26">
        <f t="shared" si="2"/>
        <v>2920</v>
      </c>
      <c r="D35" s="71">
        <v>2920</v>
      </c>
      <c r="E35" s="71"/>
      <c r="F35" s="71"/>
      <c r="G35" s="71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hidden="1" x14ac:dyDescent="0.2">
      <c r="A36" s="25">
        <v>3239</v>
      </c>
      <c r="B36" s="27" t="s">
        <v>36</v>
      </c>
      <c r="C36" s="26">
        <f t="shared" si="2"/>
        <v>1460</v>
      </c>
      <c r="D36" s="71">
        <v>1460</v>
      </c>
      <c r="E36" s="71"/>
      <c r="F36" s="71"/>
      <c r="G36" s="71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1:17" hidden="1" x14ac:dyDescent="0.2">
      <c r="A37" s="22">
        <v>329</v>
      </c>
      <c r="B37" s="28"/>
      <c r="C37" s="24">
        <f>SUM(C38:C43)</f>
        <v>5788</v>
      </c>
      <c r="D37" s="72">
        <f>SUM(D38:D43)</f>
        <v>5788</v>
      </c>
      <c r="E37" s="72">
        <f t="shared" ref="E37:O37" si="5">SUM(E38:E43)</f>
        <v>0</v>
      </c>
      <c r="F37" s="72">
        <f t="shared" si="5"/>
        <v>0</v>
      </c>
      <c r="G37" s="72">
        <f t="shared" si="5"/>
        <v>0</v>
      </c>
      <c r="H37" s="24">
        <f t="shared" si="5"/>
        <v>0</v>
      </c>
      <c r="I37" s="24">
        <f t="shared" si="5"/>
        <v>0</v>
      </c>
      <c r="J37" s="24">
        <f t="shared" si="5"/>
        <v>0</v>
      </c>
      <c r="K37" s="24">
        <f t="shared" si="5"/>
        <v>0</v>
      </c>
      <c r="L37" s="24">
        <f t="shared" si="5"/>
        <v>0</v>
      </c>
      <c r="M37" s="24">
        <f t="shared" si="5"/>
        <v>0</v>
      </c>
      <c r="N37" s="24">
        <f t="shared" si="5"/>
        <v>0</v>
      </c>
      <c r="O37" s="24">
        <f t="shared" si="5"/>
        <v>0</v>
      </c>
      <c r="P37" s="26"/>
      <c r="Q37" s="26"/>
    </row>
    <row r="38" spans="1:17" hidden="1" x14ac:dyDescent="0.2">
      <c r="A38" s="25">
        <v>3292</v>
      </c>
      <c r="B38" s="27" t="s">
        <v>37</v>
      </c>
      <c r="C38" s="26">
        <f>SUM(D38:Q38)</f>
        <v>4783</v>
      </c>
      <c r="D38" s="71">
        <v>4783</v>
      </c>
      <c r="E38" s="71"/>
      <c r="F38" s="71"/>
      <c r="G38" s="71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hidden="1" x14ac:dyDescent="0.2">
      <c r="A39" s="25">
        <v>3293</v>
      </c>
      <c r="B39" s="27" t="s">
        <v>38</v>
      </c>
      <c r="C39" s="26">
        <f t="shared" si="2"/>
        <v>265</v>
      </c>
      <c r="D39" s="71">
        <v>265</v>
      </c>
      <c r="E39" s="71"/>
      <c r="F39" s="71"/>
      <c r="G39" s="71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1:17" hidden="1" x14ac:dyDescent="0.2">
      <c r="A40" s="25">
        <v>3294</v>
      </c>
      <c r="B40" s="27" t="s">
        <v>39</v>
      </c>
      <c r="C40" s="26">
        <f t="shared" si="2"/>
        <v>199</v>
      </c>
      <c r="D40" s="71">
        <v>199</v>
      </c>
      <c r="E40" s="71"/>
      <c r="F40" s="71"/>
      <c r="G40" s="71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1:17" hidden="1" x14ac:dyDescent="0.2">
      <c r="A41" s="25">
        <v>3295</v>
      </c>
      <c r="B41" s="27" t="s">
        <v>40</v>
      </c>
      <c r="C41" s="26">
        <f t="shared" si="2"/>
        <v>133</v>
      </c>
      <c r="D41" s="71">
        <v>133</v>
      </c>
      <c r="E41" s="71"/>
      <c r="F41" s="71"/>
      <c r="G41" s="71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hidden="1" x14ac:dyDescent="0.2">
      <c r="A42" s="25">
        <v>3296</v>
      </c>
      <c r="B42" s="27" t="s">
        <v>99</v>
      </c>
      <c r="C42" s="26">
        <f t="shared" ref="C42" si="6">SUM(D42:Q42)</f>
        <v>10</v>
      </c>
      <c r="D42" s="71">
        <v>10</v>
      </c>
      <c r="E42" s="71"/>
      <c r="F42" s="71"/>
      <c r="G42" s="71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hidden="1" x14ac:dyDescent="0.2">
      <c r="A43" s="25">
        <v>3299</v>
      </c>
      <c r="B43" s="27" t="s">
        <v>41</v>
      </c>
      <c r="C43" s="26">
        <f t="shared" si="2"/>
        <v>398</v>
      </c>
      <c r="D43" s="71">
        <v>398</v>
      </c>
      <c r="E43" s="71"/>
      <c r="F43" s="71"/>
      <c r="G43" s="71"/>
      <c r="H43" s="26"/>
      <c r="I43" s="26"/>
      <c r="J43" s="26"/>
      <c r="K43" s="26"/>
      <c r="L43" s="26"/>
      <c r="M43" s="26"/>
      <c r="N43" s="26"/>
      <c r="O43" s="26"/>
      <c r="P43" s="26"/>
      <c r="Q43" s="26"/>
    </row>
    <row r="44" spans="1:17" x14ac:dyDescent="0.2">
      <c r="A44" s="22">
        <v>42</v>
      </c>
      <c r="B44" s="28" t="s">
        <v>146</v>
      </c>
      <c r="C44" s="24">
        <f>C45</f>
        <v>663</v>
      </c>
      <c r="D44" s="24">
        <f t="shared" ref="D44:O44" si="7">D45</f>
        <v>0</v>
      </c>
      <c r="E44" s="24">
        <f t="shared" si="7"/>
        <v>663</v>
      </c>
      <c r="F44" s="24">
        <f t="shared" si="7"/>
        <v>0</v>
      </c>
      <c r="G44" s="24">
        <f t="shared" si="7"/>
        <v>0</v>
      </c>
      <c r="H44" s="24">
        <f t="shared" si="7"/>
        <v>0</v>
      </c>
      <c r="I44" s="24">
        <f t="shared" si="7"/>
        <v>0</v>
      </c>
      <c r="J44" s="24">
        <f t="shared" si="7"/>
        <v>0</v>
      </c>
      <c r="K44" s="24">
        <f t="shared" si="7"/>
        <v>0</v>
      </c>
      <c r="L44" s="24">
        <f t="shared" si="7"/>
        <v>0</v>
      </c>
      <c r="M44" s="24">
        <f t="shared" si="7"/>
        <v>0</v>
      </c>
      <c r="N44" s="24">
        <f t="shared" si="7"/>
        <v>0</v>
      </c>
      <c r="O44" s="24">
        <f t="shared" si="7"/>
        <v>0</v>
      </c>
      <c r="P44" s="24">
        <v>1000</v>
      </c>
      <c r="Q44" s="24">
        <v>1000</v>
      </c>
    </row>
    <row r="45" spans="1:17" hidden="1" x14ac:dyDescent="0.2">
      <c r="A45" s="22">
        <v>424</v>
      </c>
      <c r="B45" s="38"/>
      <c r="C45" s="24">
        <f>C46</f>
        <v>663</v>
      </c>
      <c r="D45" s="24">
        <f>D46</f>
        <v>0</v>
      </c>
      <c r="E45" s="24">
        <f>E46</f>
        <v>663</v>
      </c>
      <c r="F45" s="24">
        <f t="shared" ref="F45:O45" si="8">F46</f>
        <v>0</v>
      </c>
      <c r="G45" s="24">
        <f t="shared" si="8"/>
        <v>0</v>
      </c>
      <c r="H45" s="24">
        <f t="shared" si="8"/>
        <v>0</v>
      </c>
      <c r="I45" s="24">
        <f t="shared" si="8"/>
        <v>0</v>
      </c>
      <c r="J45" s="24">
        <f t="shared" si="8"/>
        <v>0</v>
      </c>
      <c r="K45" s="24">
        <f t="shared" si="8"/>
        <v>0</v>
      </c>
      <c r="L45" s="24">
        <f t="shared" si="8"/>
        <v>0</v>
      </c>
      <c r="M45" s="24">
        <f t="shared" si="8"/>
        <v>0</v>
      </c>
      <c r="N45" s="24">
        <f t="shared" si="8"/>
        <v>0</v>
      </c>
      <c r="O45" s="24">
        <f t="shared" si="8"/>
        <v>0</v>
      </c>
      <c r="P45" s="24"/>
      <c r="Q45" s="24"/>
    </row>
    <row r="46" spans="1:17" hidden="1" x14ac:dyDescent="0.2">
      <c r="A46" s="25">
        <v>4241</v>
      </c>
      <c r="B46" s="2" t="s">
        <v>45</v>
      </c>
      <c r="C46" s="26">
        <f t="shared" si="2"/>
        <v>663</v>
      </c>
      <c r="D46" s="26"/>
      <c r="E46" s="71">
        <v>663</v>
      </c>
      <c r="F46" s="24"/>
      <c r="G46" s="24"/>
      <c r="H46" s="24"/>
      <c r="I46" s="24"/>
      <c r="J46" s="24"/>
      <c r="K46" s="26"/>
      <c r="L46" s="26"/>
      <c r="M46" s="24"/>
      <c r="N46" s="24"/>
      <c r="O46" s="24"/>
      <c r="P46" s="24"/>
      <c r="Q46" s="24"/>
    </row>
    <row r="47" spans="1:17" x14ac:dyDescent="0.2">
      <c r="A47" s="29"/>
      <c r="B47" s="30" t="s">
        <v>46</v>
      </c>
      <c r="C47" s="31">
        <f>C13+C44</f>
        <v>121782</v>
      </c>
      <c r="D47" s="31">
        <f t="shared" ref="D47:Q47" si="9">D13+D44</f>
        <v>38809</v>
      </c>
      <c r="E47" s="31">
        <f t="shared" si="9"/>
        <v>82973</v>
      </c>
      <c r="F47" s="31">
        <f t="shared" si="9"/>
        <v>0</v>
      </c>
      <c r="G47" s="31">
        <f t="shared" si="9"/>
        <v>0</v>
      </c>
      <c r="H47" s="31">
        <f t="shared" si="9"/>
        <v>0</v>
      </c>
      <c r="I47" s="31">
        <f t="shared" si="9"/>
        <v>0</v>
      </c>
      <c r="J47" s="31">
        <f t="shared" si="9"/>
        <v>0</v>
      </c>
      <c r="K47" s="31">
        <f t="shared" si="9"/>
        <v>0</v>
      </c>
      <c r="L47" s="31">
        <f t="shared" si="9"/>
        <v>0</v>
      </c>
      <c r="M47" s="31">
        <f t="shared" si="9"/>
        <v>0</v>
      </c>
      <c r="N47" s="31">
        <f t="shared" si="9"/>
        <v>0</v>
      </c>
      <c r="O47" s="31">
        <f t="shared" si="9"/>
        <v>0</v>
      </c>
      <c r="P47" s="31">
        <f t="shared" si="9"/>
        <v>141000</v>
      </c>
      <c r="Q47" s="31">
        <f t="shared" si="9"/>
        <v>141000</v>
      </c>
    </row>
    <row r="48" spans="1:17" x14ac:dyDescent="0.2">
      <c r="A48" s="32"/>
      <c r="B48" s="33" t="s">
        <v>47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x14ac:dyDescent="0.2">
      <c r="A49" s="44"/>
      <c r="B49" s="45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</row>
    <row r="50" spans="1:17" x14ac:dyDescent="0.2">
      <c r="A50" s="13" t="s">
        <v>132</v>
      </c>
      <c r="B50" s="4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</row>
    <row r="51" spans="1:17" x14ac:dyDescent="0.2">
      <c r="A51" s="258" t="s">
        <v>134</v>
      </c>
      <c r="B51" s="261"/>
      <c r="C51" s="261"/>
      <c r="D51" s="261"/>
      <c r="E51" s="261"/>
      <c r="F51" s="261"/>
      <c r="G51" s="261"/>
    </row>
    <row r="52" spans="1:17" x14ac:dyDescent="0.2">
      <c r="A52" s="14"/>
      <c r="B52" s="14"/>
      <c r="C52" s="14"/>
      <c r="D52" s="15"/>
      <c r="E52" s="14"/>
      <c r="F52" s="14"/>
      <c r="G52" s="14"/>
      <c r="H52" s="14"/>
      <c r="I52" s="14"/>
      <c r="J52" s="14"/>
      <c r="K52" s="14"/>
      <c r="L52" s="14"/>
      <c r="N52" s="16"/>
      <c r="O52" s="16"/>
    </row>
    <row r="53" spans="1:17" ht="38.25" x14ac:dyDescent="0.2">
      <c r="A53" s="20" t="s">
        <v>9</v>
      </c>
      <c r="B53" s="20" t="s">
        <v>10</v>
      </c>
      <c r="C53" s="21" t="s">
        <v>186</v>
      </c>
      <c r="D53" s="21" t="s">
        <v>48</v>
      </c>
      <c r="E53" s="21" t="s">
        <v>5</v>
      </c>
      <c r="F53" s="21" t="s">
        <v>13</v>
      </c>
      <c r="G53" s="21" t="s">
        <v>14</v>
      </c>
      <c r="H53" s="21" t="s">
        <v>15</v>
      </c>
      <c r="I53" s="21" t="s">
        <v>16</v>
      </c>
      <c r="J53" s="21"/>
      <c r="K53" s="21" t="s">
        <v>17</v>
      </c>
      <c r="L53" s="21" t="s">
        <v>1</v>
      </c>
      <c r="M53" s="21" t="s">
        <v>18</v>
      </c>
      <c r="N53" s="21"/>
      <c r="O53" s="21" t="s">
        <v>49</v>
      </c>
      <c r="P53" s="21" t="s">
        <v>130</v>
      </c>
      <c r="Q53" s="21" t="s">
        <v>187</v>
      </c>
    </row>
    <row r="54" spans="1:17" x14ac:dyDescent="0.2">
      <c r="A54" s="73">
        <v>31</v>
      </c>
      <c r="B54" s="87" t="s">
        <v>143</v>
      </c>
      <c r="C54" s="75">
        <f>C55+C59+C61</f>
        <v>1359600</v>
      </c>
      <c r="D54" s="75">
        <f t="shared" ref="D54:O54" si="10">D55+D59+D61</f>
        <v>0</v>
      </c>
      <c r="E54" s="75">
        <f t="shared" si="10"/>
        <v>0</v>
      </c>
      <c r="F54" s="75">
        <f t="shared" si="10"/>
        <v>0</v>
      </c>
      <c r="G54" s="75">
        <f t="shared" si="10"/>
        <v>0</v>
      </c>
      <c r="H54" s="183">
        <f t="shared" si="10"/>
        <v>1359600</v>
      </c>
      <c r="I54" s="75">
        <f t="shared" si="10"/>
        <v>0</v>
      </c>
      <c r="J54" s="75">
        <f t="shared" si="10"/>
        <v>0</v>
      </c>
      <c r="K54" s="75">
        <f t="shared" si="10"/>
        <v>0</v>
      </c>
      <c r="L54" s="75">
        <f t="shared" si="10"/>
        <v>0</v>
      </c>
      <c r="M54" s="75">
        <f t="shared" si="10"/>
        <v>0</v>
      </c>
      <c r="N54" s="75">
        <f t="shared" si="10"/>
        <v>0</v>
      </c>
      <c r="O54" s="75">
        <f t="shared" si="10"/>
        <v>0</v>
      </c>
      <c r="P54" s="74">
        <v>1400000</v>
      </c>
      <c r="Q54" s="74">
        <v>1400000</v>
      </c>
    </row>
    <row r="55" spans="1:17" hidden="1" x14ac:dyDescent="0.2">
      <c r="A55" s="22">
        <v>311</v>
      </c>
      <c r="B55" s="23"/>
      <c r="C55" s="77">
        <f>SUM(C56:C58)</f>
        <v>1122254</v>
      </c>
      <c r="D55" s="24">
        <f t="shared" ref="D55:O55" si="11">SUM(D56:D58)</f>
        <v>0</v>
      </c>
      <c r="E55" s="24">
        <f t="shared" si="11"/>
        <v>0</v>
      </c>
      <c r="F55" s="24">
        <f t="shared" si="11"/>
        <v>0</v>
      </c>
      <c r="G55" s="24">
        <f t="shared" si="11"/>
        <v>0</v>
      </c>
      <c r="H55" s="72">
        <f t="shared" si="11"/>
        <v>1122254</v>
      </c>
      <c r="I55" s="24">
        <f t="shared" si="11"/>
        <v>0</v>
      </c>
      <c r="J55" s="24">
        <f t="shared" si="11"/>
        <v>0</v>
      </c>
      <c r="K55" s="24">
        <f t="shared" si="11"/>
        <v>0</v>
      </c>
      <c r="L55" s="24">
        <f t="shared" si="11"/>
        <v>0</v>
      </c>
      <c r="M55" s="24">
        <f t="shared" si="11"/>
        <v>0</v>
      </c>
      <c r="N55" s="24">
        <f t="shared" si="11"/>
        <v>0</v>
      </c>
      <c r="O55" s="24">
        <f t="shared" si="11"/>
        <v>0</v>
      </c>
      <c r="P55" s="26"/>
      <c r="Q55" s="26"/>
    </row>
    <row r="56" spans="1:17" hidden="1" x14ac:dyDescent="0.2">
      <c r="A56" s="25">
        <v>3111</v>
      </c>
      <c r="B56" s="2" t="s">
        <v>50</v>
      </c>
      <c r="C56" s="78">
        <f>SUM(D56:Q56)</f>
        <v>1105000</v>
      </c>
      <c r="D56" s="26">
        <v>0</v>
      </c>
      <c r="E56" s="26"/>
      <c r="F56" s="26"/>
      <c r="G56" s="26"/>
      <c r="H56" s="71">
        <v>1105000</v>
      </c>
      <c r="I56" s="26"/>
      <c r="J56" s="26"/>
      <c r="K56" s="26"/>
      <c r="L56" s="26"/>
      <c r="M56" s="26"/>
      <c r="N56" s="26"/>
      <c r="O56" s="26"/>
      <c r="P56" s="26"/>
      <c r="Q56" s="26"/>
    </row>
    <row r="57" spans="1:17" hidden="1" x14ac:dyDescent="0.2">
      <c r="A57" s="4">
        <v>3113</v>
      </c>
      <c r="B57" s="3" t="s">
        <v>51</v>
      </c>
      <c r="C57" s="78">
        <f>SUM(D57:Q57)</f>
        <v>9291</v>
      </c>
      <c r="H57" s="184">
        <v>9291</v>
      </c>
      <c r="I57" s="26">
        <v>0</v>
      </c>
      <c r="J57" s="26"/>
      <c r="K57" s="26"/>
      <c r="L57" s="26"/>
      <c r="M57" s="26"/>
      <c r="N57" s="26"/>
      <c r="O57" s="26"/>
      <c r="P57" s="26"/>
      <c r="Q57" s="26"/>
    </row>
    <row r="58" spans="1:17" hidden="1" x14ac:dyDescent="0.2">
      <c r="A58" s="4">
        <v>3114</v>
      </c>
      <c r="B58" s="3" t="s">
        <v>52</v>
      </c>
      <c r="C58" s="78">
        <f>SUM(D58:Q58)</f>
        <v>7963</v>
      </c>
      <c r="H58" s="184">
        <v>7963</v>
      </c>
      <c r="I58" s="26"/>
      <c r="J58" s="26"/>
      <c r="K58" s="26"/>
      <c r="L58" s="26"/>
      <c r="M58" s="26"/>
      <c r="N58" s="26"/>
      <c r="O58" s="26"/>
      <c r="P58" s="26"/>
      <c r="Q58" s="26"/>
    </row>
    <row r="59" spans="1:17" hidden="1" x14ac:dyDescent="0.2">
      <c r="A59" s="16">
        <v>312</v>
      </c>
      <c r="B59" s="1"/>
      <c r="C59" s="77">
        <f>C60</f>
        <v>52146</v>
      </c>
      <c r="D59" s="24">
        <f t="shared" ref="D59:O59" si="12">D60</f>
        <v>0</v>
      </c>
      <c r="E59" s="24">
        <f t="shared" si="12"/>
        <v>0</v>
      </c>
      <c r="F59" s="24">
        <f t="shared" si="12"/>
        <v>0</v>
      </c>
      <c r="G59" s="24">
        <f t="shared" si="12"/>
        <v>0</v>
      </c>
      <c r="H59" s="72">
        <f t="shared" si="12"/>
        <v>52146</v>
      </c>
      <c r="I59" s="24">
        <f t="shared" si="12"/>
        <v>0</v>
      </c>
      <c r="J59" s="24">
        <f t="shared" si="12"/>
        <v>0</v>
      </c>
      <c r="K59" s="24">
        <f t="shared" si="12"/>
        <v>0</v>
      </c>
      <c r="L59" s="24">
        <f t="shared" si="12"/>
        <v>0</v>
      </c>
      <c r="M59" s="24">
        <f t="shared" si="12"/>
        <v>0</v>
      </c>
      <c r="N59" s="24">
        <f t="shared" si="12"/>
        <v>0</v>
      </c>
      <c r="O59" s="24">
        <f t="shared" si="12"/>
        <v>0</v>
      </c>
      <c r="P59" s="26"/>
      <c r="Q59" s="26"/>
    </row>
    <row r="60" spans="1:17" hidden="1" x14ac:dyDescent="0.2">
      <c r="A60" s="25">
        <v>3121</v>
      </c>
      <c r="B60" s="27" t="s">
        <v>53</v>
      </c>
      <c r="C60" s="78">
        <f>SUM(D60:Q60)</f>
        <v>52146</v>
      </c>
      <c r="D60" s="26"/>
      <c r="E60" s="26"/>
      <c r="F60" s="26"/>
      <c r="G60" s="26"/>
      <c r="H60" s="71">
        <v>52146</v>
      </c>
      <c r="I60" s="26"/>
      <c r="J60" s="26"/>
      <c r="K60" s="26"/>
      <c r="L60" s="26"/>
      <c r="M60" s="26"/>
      <c r="N60" s="26"/>
      <c r="O60" s="26"/>
      <c r="P60" s="26"/>
      <c r="Q60" s="26"/>
    </row>
    <row r="61" spans="1:17" hidden="1" x14ac:dyDescent="0.2">
      <c r="A61" s="22">
        <v>313</v>
      </c>
      <c r="B61" s="28"/>
      <c r="C61" s="77">
        <f>C62</f>
        <v>185200</v>
      </c>
      <c r="D61" s="24">
        <f t="shared" ref="D61:O61" si="13">D62</f>
        <v>0</v>
      </c>
      <c r="E61" s="24">
        <f t="shared" si="13"/>
        <v>0</v>
      </c>
      <c r="F61" s="24">
        <f t="shared" si="13"/>
        <v>0</v>
      </c>
      <c r="G61" s="24">
        <f t="shared" si="13"/>
        <v>0</v>
      </c>
      <c r="H61" s="72">
        <f t="shared" si="13"/>
        <v>185200</v>
      </c>
      <c r="I61" s="24">
        <f t="shared" si="13"/>
        <v>0</v>
      </c>
      <c r="J61" s="24">
        <f t="shared" si="13"/>
        <v>0</v>
      </c>
      <c r="K61" s="24">
        <f t="shared" si="13"/>
        <v>0</v>
      </c>
      <c r="L61" s="24">
        <f t="shared" si="13"/>
        <v>0</v>
      </c>
      <c r="M61" s="24">
        <f t="shared" si="13"/>
        <v>0</v>
      </c>
      <c r="N61" s="24">
        <f t="shared" si="13"/>
        <v>0</v>
      </c>
      <c r="O61" s="24">
        <f t="shared" si="13"/>
        <v>0</v>
      </c>
      <c r="P61" s="26"/>
      <c r="Q61" s="26"/>
    </row>
    <row r="62" spans="1:17" hidden="1" x14ac:dyDescent="0.2">
      <c r="A62" s="25">
        <v>3132</v>
      </c>
      <c r="B62" s="27" t="s">
        <v>54</v>
      </c>
      <c r="C62" s="78">
        <f>SUM(D62:Q62)</f>
        <v>185200</v>
      </c>
      <c r="D62" s="26">
        <v>0</v>
      </c>
      <c r="E62" s="26"/>
      <c r="F62" s="26"/>
      <c r="G62" s="26"/>
      <c r="H62" s="71">
        <v>185200</v>
      </c>
      <c r="I62" s="26"/>
      <c r="J62" s="26"/>
      <c r="K62" s="26"/>
      <c r="L62" s="26"/>
      <c r="M62" s="26"/>
      <c r="N62" s="26"/>
      <c r="O62" s="26"/>
      <c r="P62" s="26"/>
      <c r="Q62" s="26"/>
    </row>
    <row r="63" spans="1:17" x14ac:dyDescent="0.2">
      <c r="A63" s="76">
        <v>32</v>
      </c>
      <c r="B63" s="87" t="s">
        <v>144</v>
      </c>
      <c r="C63" s="77">
        <f>C64+C66</f>
        <v>27700</v>
      </c>
      <c r="D63" s="77">
        <f t="shared" ref="D63:O63" si="14">D64+D66</f>
        <v>0</v>
      </c>
      <c r="E63" s="77">
        <f t="shared" si="14"/>
        <v>0</v>
      </c>
      <c r="F63" s="77">
        <f t="shared" si="14"/>
        <v>0</v>
      </c>
      <c r="G63" s="77">
        <f t="shared" si="14"/>
        <v>0</v>
      </c>
      <c r="H63" s="185">
        <f t="shared" si="14"/>
        <v>27700</v>
      </c>
      <c r="I63" s="77">
        <f t="shared" si="14"/>
        <v>0</v>
      </c>
      <c r="J63" s="77">
        <f t="shared" si="14"/>
        <v>0</v>
      </c>
      <c r="K63" s="77">
        <f t="shared" si="14"/>
        <v>0</v>
      </c>
      <c r="L63" s="77">
        <f t="shared" si="14"/>
        <v>0</v>
      </c>
      <c r="M63" s="77">
        <f t="shared" si="14"/>
        <v>0</v>
      </c>
      <c r="N63" s="77">
        <f t="shared" si="14"/>
        <v>0</v>
      </c>
      <c r="O63" s="77">
        <f t="shared" si="14"/>
        <v>0</v>
      </c>
      <c r="P63" s="24">
        <v>35000</v>
      </c>
      <c r="Q63" s="24">
        <v>35000</v>
      </c>
    </row>
    <row r="64" spans="1:17" hidden="1" x14ac:dyDescent="0.2">
      <c r="A64" s="35">
        <v>321</v>
      </c>
      <c r="B64" s="56"/>
      <c r="C64" s="77">
        <f>C65</f>
        <v>24000</v>
      </c>
      <c r="D64" s="24">
        <f t="shared" ref="D64:O64" si="15">D65</f>
        <v>0</v>
      </c>
      <c r="E64" s="24">
        <f t="shared" si="15"/>
        <v>0</v>
      </c>
      <c r="F64" s="24">
        <f t="shared" si="15"/>
        <v>0</v>
      </c>
      <c r="G64" s="24">
        <f t="shared" si="15"/>
        <v>0</v>
      </c>
      <c r="H64" s="72">
        <f t="shared" si="15"/>
        <v>24000</v>
      </c>
      <c r="I64" s="24">
        <f t="shared" si="15"/>
        <v>0</v>
      </c>
      <c r="J64" s="24">
        <f t="shared" si="15"/>
        <v>0</v>
      </c>
      <c r="K64" s="24">
        <f t="shared" si="15"/>
        <v>0</v>
      </c>
      <c r="L64" s="24">
        <f t="shared" si="15"/>
        <v>0</v>
      </c>
      <c r="M64" s="24">
        <f t="shared" si="15"/>
        <v>0</v>
      </c>
      <c r="N64" s="24">
        <f t="shared" si="15"/>
        <v>0</v>
      </c>
      <c r="O64" s="24">
        <f t="shared" si="15"/>
        <v>0</v>
      </c>
      <c r="P64" s="26"/>
      <c r="Q64" s="26"/>
    </row>
    <row r="65" spans="1:17" hidden="1" x14ac:dyDescent="0.2">
      <c r="A65" s="46">
        <v>3212</v>
      </c>
      <c r="B65" s="47" t="s">
        <v>55</v>
      </c>
      <c r="C65" s="78">
        <f>SUM(D65:Q65)</f>
        <v>24000</v>
      </c>
      <c r="D65" s="26"/>
      <c r="E65" s="26"/>
      <c r="F65" s="26"/>
      <c r="G65" s="26"/>
      <c r="H65" s="71">
        <v>24000</v>
      </c>
      <c r="I65" s="26"/>
      <c r="J65" s="26"/>
      <c r="K65" s="26"/>
      <c r="L65" s="26"/>
      <c r="M65" s="26"/>
      <c r="N65" s="26"/>
      <c r="O65" s="26"/>
      <c r="P65" s="26"/>
      <c r="Q65" s="26"/>
    </row>
    <row r="66" spans="1:17" hidden="1" x14ac:dyDescent="0.2">
      <c r="A66" s="35">
        <v>329</v>
      </c>
      <c r="B66" s="56"/>
      <c r="C66" s="77">
        <f>C67</f>
        <v>3700</v>
      </c>
      <c r="D66" s="24">
        <f t="shared" ref="D66:O66" si="16">D67</f>
        <v>0</v>
      </c>
      <c r="E66" s="24">
        <f t="shared" si="16"/>
        <v>0</v>
      </c>
      <c r="F66" s="24">
        <f t="shared" si="16"/>
        <v>0</v>
      </c>
      <c r="G66" s="24">
        <f t="shared" si="16"/>
        <v>0</v>
      </c>
      <c r="H66" s="72">
        <f t="shared" si="16"/>
        <v>3700</v>
      </c>
      <c r="I66" s="24">
        <f t="shared" si="16"/>
        <v>0</v>
      </c>
      <c r="J66" s="24">
        <f t="shared" si="16"/>
        <v>0</v>
      </c>
      <c r="K66" s="24">
        <f t="shared" si="16"/>
        <v>0</v>
      </c>
      <c r="L66" s="24">
        <f t="shared" si="16"/>
        <v>0</v>
      </c>
      <c r="M66" s="24">
        <f t="shared" si="16"/>
        <v>0</v>
      </c>
      <c r="N66" s="24">
        <f t="shared" si="16"/>
        <v>0</v>
      </c>
      <c r="O66" s="24">
        <f t="shared" si="16"/>
        <v>0</v>
      </c>
      <c r="P66" s="26"/>
      <c r="Q66" s="26"/>
    </row>
    <row r="67" spans="1:17" hidden="1" x14ac:dyDescent="0.2">
      <c r="A67" s="46">
        <v>3295</v>
      </c>
      <c r="B67" s="47" t="s">
        <v>56</v>
      </c>
      <c r="C67" s="78">
        <f>SUM(D67:Q67)</f>
        <v>3700</v>
      </c>
      <c r="D67" s="26"/>
      <c r="E67" s="26"/>
      <c r="F67" s="26"/>
      <c r="G67" s="26"/>
      <c r="H67" s="71">
        <v>3700</v>
      </c>
      <c r="I67" s="26"/>
      <c r="J67" s="26"/>
      <c r="K67" s="37"/>
      <c r="L67" s="26"/>
      <c r="M67" s="26"/>
      <c r="N67" s="37"/>
      <c r="O67" s="37"/>
      <c r="P67" s="26"/>
      <c r="Q67" s="26"/>
    </row>
    <row r="68" spans="1:17" x14ac:dyDescent="0.2">
      <c r="A68" s="29"/>
      <c r="B68" s="30" t="s">
        <v>46</v>
      </c>
      <c r="C68" s="79">
        <f>C54+C63</f>
        <v>1387300</v>
      </c>
      <c r="D68" s="79">
        <f t="shared" ref="D68:P68" si="17">D54+D63</f>
        <v>0</v>
      </c>
      <c r="E68" s="79">
        <f t="shared" si="17"/>
        <v>0</v>
      </c>
      <c r="F68" s="79">
        <f t="shared" si="17"/>
        <v>0</v>
      </c>
      <c r="G68" s="79">
        <f t="shared" si="17"/>
        <v>0</v>
      </c>
      <c r="H68" s="79">
        <f>H54+H63</f>
        <v>1387300</v>
      </c>
      <c r="I68" s="79">
        <f t="shared" si="17"/>
        <v>0</v>
      </c>
      <c r="J68" s="79">
        <f t="shared" si="17"/>
        <v>0</v>
      </c>
      <c r="K68" s="79">
        <f t="shared" si="17"/>
        <v>0</v>
      </c>
      <c r="L68" s="79">
        <f t="shared" si="17"/>
        <v>0</v>
      </c>
      <c r="M68" s="79">
        <f t="shared" si="17"/>
        <v>0</v>
      </c>
      <c r="N68" s="79">
        <f t="shared" si="17"/>
        <v>0</v>
      </c>
      <c r="O68" s="79">
        <f t="shared" si="17"/>
        <v>0</v>
      </c>
      <c r="P68" s="79">
        <f t="shared" si="17"/>
        <v>1435000</v>
      </c>
      <c r="Q68" s="79">
        <f t="shared" ref="Q68" si="18">Q54+Q63</f>
        <v>1435000</v>
      </c>
    </row>
    <row r="69" spans="1:17" x14ac:dyDescent="0.2">
      <c r="A69" s="44"/>
      <c r="B69" s="45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  <row r="70" spans="1:17" x14ac:dyDescent="0.2">
      <c r="A70" s="44"/>
      <c r="B70" s="4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</row>
    <row r="71" spans="1:17" x14ac:dyDescent="0.2">
      <c r="A71" s="13" t="s">
        <v>135</v>
      </c>
      <c r="B71" s="45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 x14ac:dyDescent="0.2">
      <c r="A72" s="258" t="s">
        <v>136</v>
      </c>
      <c r="B72" s="261"/>
      <c r="C72" s="261"/>
      <c r="D72" s="261"/>
      <c r="E72" s="261"/>
      <c r="F72" s="261"/>
      <c r="G72" s="261"/>
    </row>
    <row r="73" spans="1:17" x14ac:dyDescent="0.2">
      <c r="A73" s="14"/>
      <c r="B73" s="14"/>
      <c r="C73" s="14"/>
      <c r="D73" s="15"/>
      <c r="E73" s="14"/>
      <c r="F73" s="14"/>
      <c r="G73" s="14"/>
      <c r="H73" s="14"/>
      <c r="I73" s="14"/>
      <c r="J73" s="14"/>
      <c r="K73" s="14"/>
      <c r="L73" s="14"/>
      <c r="N73" s="16"/>
      <c r="O73" s="16"/>
    </row>
    <row r="74" spans="1:17" x14ac:dyDescent="0.2">
      <c r="A74" s="17"/>
      <c r="B74" s="17"/>
      <c r="C74" s="17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6"/>
      <c r="P74" s="42"/>
      <c r="Q74" s="42"/>
    </row>
    <row r="75" spans="1:17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</row>
    <row r="76" spans="1:17" s="12" customFormat="1" ht="38.25" x14ac:dyDescent="0.2">
      <c r="A76" s="20" t="s">
        <v>9</v>
      </c>
      <c r="B76" s="20" t="s">
        <v>10</v>
      </c>
      <c r="C76" s="21" t="s">
        <v>186</v>
      </c>
      <c r="D76" s="66" t="s">
        <v>48</v>
      </c>
      <c r="E76" s="66" t="s">
        <v>5</v>
      </c>
      <c r="F76" s="66" t="s">
        <v>13</v>
      </c>
      <c r="G76" s="66" t="s">
        <v>14</v>
      </c>
      <c r="H76" s="66" t="s">
        <v>15</v>
      </c>
      <c r="I76" s="66" t="s">
        <v>16</v>
      </c>
      <c r="J76" s="66"/>
      <c r="K76" s="66" t="s">
        <v>17</v>
      </c>
      <c r="L76" s="21" t="s">
        <v>1</v>
      </c>
      <c r="M76" s="21" t="s">
        <v>18</v>
      </c>
      <c r="N76" s="21"/>
      <c r="O76" s="21"/>
      <c r="P76" s="21" t="s">
        <v>130</v>
      </c>
      <c r="Q76" s="21" t="s">
        <v>187</v>
      </c>
    </row>
    <row r="77" spans="1:17" s="12" customFormat="1" x14ac:dyDescent="0.2">
      <c r="A77" s="73">
        <v>31</v>
      </c>
      <c r="B77" s="87" t="s">
        <v>143</v>
      </c>
      <c r="C77" s="75">
        <f t="shared" ref="C77:O77" si="19">C78+C80+C82</f>
        <v>172380</v>
      </c>
      <c r="D77" s="75">
        <f t="shared" si="19"/>
        <v>137300</v>
      </c>
      <c r="E77" s="75">
        <f t="shared" si="19"/>
        <v>0</v>
      </c>
      <c r="F77" s="75">
        <f t="shared" si="19"/>
        <v>23910</v>
      </c>
      <c r="G77" s="75">
        <f t="shared" si="19"/>
        <v>0</v>
      </c>
      <c r="H77" s="75">
        <f t="shared" si="19"/>
        <v>320</v>
      </c>
      <c r="I77" s="75">
        <f t="shared" si="19"/>
        <v>0</v>
      </c>
      <c r="J77" s="75">
        <f t="shared" si="19"/>
        <v>0</v>
      </c>
      <c r="K77" s="75">
        <f t="shared" si="19"/>
        <v>10850</v>
      </c>
      <c r="L77" s="75">
        <f t="shared" si="19"/>
        <v>0</v>
      </c>
      <c r="M77" s="75">
        <f t="shared" si="19"/>
        <v>0</v>
      </c>
      <c r="N77" s="75">
        <f t="shared" si="19"/>
        <v>0</v>
      </c>
      <c r="O77" s="75">
        <f t="shared" si="19"/>
        <v>0</v>
      </c>
      <c r="P77" s="75">
        <v>180000</v>
      </c>
      <c r="Q77" s="75">
        <v>180000</v>
      </c>
    </row>
    <row r="78" spans="1:17" hidden="1" x14ac:dyDescent="0.2">
      <c r="A78" s="35">
        <v>311</v>
      </c>
      <c r="B78" s="35"/>
      <c r="C78" s="80">
        <f t="shared" ref="C78:N78" si="20">SUM(C79:C79)</f>
        <v>140670</v>
      </c>
      <c r="D78" s="188">
        <f t="shared" si="20"/>
        <v>110500</v>
      </c>
      <c r="E78" s="188">
        <f t="shared" si="20"/>
        <v>0</v>
      </c>
      <c r="F78" s="188">
        <f t="shared" si="20"/>
        <v>20500</v>
      </c>
      <c r="G78" s="188">
        <f t="shared" si="20"/>
        <v>0</v>
      </c>
      <c r="H78" s="188">
        <f t="shared" si="20"/>
        <v>320</v>
      </c>
      <c r="I78" s="188">
        <f t="shared" si="20"/>
        <v>0</v>
      </c>
      <c r="J78" s="188">
        <f t="shared" si="20"/>
        <v>0</v>
      </c>
      <c r="K78" s="188">
        <f t="shared" si="20"/>
        <v>9350</v>
      </c>
      <c r="L78" s="188">
        <f t="shared" si="20"/>
        <v>0</v>
      </c>
      <c r="M78" s="188">
        <f t="shared" si="20"/>
        <v>0</v>
      </c>
      <c r="N78" s="36">
        <f t="shared" si="20"/>
        <v>0</v>
      </c>
      <c r="O78" s="36"/>
      <c r="P78" s="40"/>
      <c r="Q78" s="40"/>
    </row>
    <row r="79" spans="1:17" hidden="1" x14ac:dyDescent="0.2">
      <c r="A79" s="4">
        <v>3111</v>
      </c>
      <c r="B79" s="3" t="s">
        <v>57</v>
      </c>
      <c r="C79" s="78">
        <f>SUM(D79:Q79)</f>
        <v>140670</v>
      </c>
      <c r="D79" s="71">
        <v>110500</v>
      </c>
      <c r="E79" s="71">
        <v>0</v>
      </c>
      <c r="F79" s="71">
        <v>20500</v>
      </c>
      <c r="G79" s="71"/>
      <c r="H79" s="71">
        <v>320</v>
      </c>
      <c r="I79" s="71"/>
      <c r="J79" s="71"/>
      <c r="K79" s="71">
        <v>9350</v>
      </c>
      <c r="L79" s="71"/>
      <c r="M79" s="71"/>
      <c r="N79" s="26"/>
      <c r="O79" s="26"/>
      <c r="P79" s="26"/>
      <c r="Q79" s="26"/>
    </row>
    <row r="80" spans="1:17" hidden="1" x14ac:dyDescent="0.2">
      <c r="A80" s="16">
        <v>312</v>
      </c>
      <c r="B80" s="1"/>
      <c r="C80" s="77">
        <f>SUM(C81)</f>
        <v>7710</v>
      </c>
      <c r="D80" s="72">
        <f t="shared" ref="D80:N80" si="21">SUM(D81)</f>
        <v>7700</v>
      </c>
      <c r="E80" s="72">
        <f t="shared" si="21"/>
        <v>0</v>
      </c>
      <c r="F80" s="72">
        <f t="shared" si="21"/>
        <v>10</v>
      </c>
      <c r="G80" s="72">
        <f t="shared" si="21"/>
        <v>0</v>
      </c>
      <c r="H80" s="72">
        <f t="shared" si="21"/>
        <v>0</v>
      </c>
      <c r="I80" s="72">
        <f t="shared" si="21"/>
        <v>0</v>
      </c>
      <c r="J80" s="72">
        <f t="shared" si="21"/>
        <v>0</v>
      </c>
      <c r="K80" s="72">
        <f t="shared" si="21"/>
        <v>0</v>
      </c>
      <c r="L80" s="72">
        <f t="shared" si="21"/>
        <v>0</v>
      </c>
      <c r="M80" s="72">
        <f t="shared" si="21"/>
        <v>0</v>
      </c>
      <c r="N80" s="24">
        <f t="shared" si="21"/>
        <v>0</v>
      </c>
      <c r="O80" s="26"/>
      <c r="P80" s="26"/>
      <c r="Q80" s="26"/>
    </row>
    <row r="81" spans="1:17" hidden="1" x14ac:dyDescent="0.2">
      <c r="A81" s="4">
        <v>3121</v>
      </c>
      <c r="B81" s="3" t="s">
        <v>58</v>
      </c>
      <c r="C81" s="78">
        <f t="shared" ref="C81:C96" si="22">SUM(D81:Q81)</f>
        <v>7710</v>
      </c>
      <c r="D81" s="71">
        <v>7700</v>
      </c>
      <c r="E81" s="71">
        <v>0</v>
      </c>
      <c r="F81" s="71">
        <v>10</v>
      </c>
      <c r="G81" s="71"/>
      <c r="H81" s="71"/>
      <c r="I81" s="71"/>
      <c r="J81" s="71"/>
      <c r="K81" s="71">
        <v>0</v>
      </c>
      <c r="L81" s="71"/>
      <c r="M81" s="71"/>
      <c r="N81" s="26"/>
      <c r="O81" s="26"/>
      <c r="P81" s="26"/>
      <c r="Q81" s="26"/>
    </row>
    <row r="82" spans="1:17" hidden="1" x14ac:dyDescent="0.2">
      <c r="A82" s="16">
        <v>313</v>
      </c>
      <c r="B82" s="1"/>
      <c r="C82" s="77">
        <f t="shared" ref="C82:N82" si="23">SUM(C83:C83)</f>
        <v>24000</v>
      </c>
      <c r="D82" s="72">
        <f t="shared" si="23"/>
        <v>19100</v>
      </c>
      <c r="E82" s="72">
        <f t="shared" si="23"/>
        <v>0</v>
      </c>
      <c r="F82" s="72">
        <f t="shared" si="23"/>
        <v>3400</v>
      </c>
      <c r="G82" s="72">
        <f t="shared" si="23"/>
        <v>0</v>
      </c>
      <c r="H82" s="72">
        <f t="shared" si="23"/>
        <v>0</v>
      </c>
      <c r="I82" s="72">
        <f t="shared" si="23"/>
        <v>0</v>
      </c>
      <c r="J82" s="72">
        <f t="shared" si="23"/>
        <v>0</v>
      </c>
      <c r="K82" s="72">
        <f t="shared" si="23"/>
        <v>1500</v>
      </c>
      <c r="L82" s="72">
        <f t="shared" si="23"/>
        <v>0</v>
      </c>
      <c r="M82" s="72">
        <f t="shared" si="23"/>
        <v>0</v>
      </c>
      <c r="N82" s="24">
        <f t="shared" si="23"/>
        <v>0</v>
      </c>
      <c r="O82" s="26"/>
      <c r="P82" s="26"/>
      <c r="Q82" s="26"/>
    </row>
    <row r="83" spans="1:17" hidden="1" x14ac:dyDescent="0.2">
      <c r="A83" s="4">
        <v>3132</v>
      </c>
      <c r="B83" s="3" t="s">
        <v>59</v>
      </c>
      <c r="C83" s="78">
        <f t="shared" si="22"/>
        <v>24000</v>
      </c>
      <c r="D83" s="71">
        <v>19100</v>
      </c>
      <c r="E83" s="71">
        <v>0</v>
      </c>
      <c r="F83" s="71">
        <v>3400</v>
      </c>
      <c r="G83" s="71"/>
      <c r="H83" s="71"/>
      <c r="I83" s="71"/>
      <c r="J83" s="71"/>
      <c r="K83" s="71">
        <v>1500</v>
      </c>
      <c r="L83" s="71"/>
      <c r="M83" s="71"/>
      <c r="N83" s="26"/>
      <c r="O83" s="26"/>
      <c r="P83" s="26"/>
      <c r="Q83" s="26"/>
    </row>
    <row r="84" spans="1:17" x14ac:dyDescent="0.2">
      <c r="A84" s="69">
        <v>32</v>
      </c>
      <c r="B84" s="87" t="s">
        <v>144</v>
      </c>
      <c r="C84" s="77">
        <f>C85+C90+C97+C107</f>
        <v>84860</v>
      </c>
      <c r="D84" s="185">
        <f t="shared" ref="D84:O84" si="24">D85+D90+D97+D107</f>
        <v>1910</v>
      </c>
      <c r="E84" s="185">
        <f t="shared" si="24"/>
        <v>0</v>
      </c>
      <c r="F84" s="185">
        <f t="shared" si="24"/>
        <v>75120</v>
      </c>
      <c r="G84" s="185">
        <f t="shared" si="24"/>
        <v>0</v>
      </c>
      <c r="H84" s="185">
        <f t="shared" si="24"/>
        <v>680</v>
      </c>
      <c r="I84" s="185">
        <f t="shared" si="24"/>
        <v>0</v>
      </c>
      <c r="J84" s="185">
        <f t="shared" si="24"/>
        <v>0</v>
      </c>
      <c r="K84" s="185">
        <f t="shared" si="24"/>
        <v>7150</v>
      </c>
      <c r="L84" s="185">
        <f t="shared" si="24"/>
        <v>0</v>
      </c>
      <c r="M84" s="185">
        <f t="shared" si="24"/>
        <v>0</v>
      </c>
      <c r="N84" s="77">
        <f t="shared" si="24"/>
        <v>0</v>
      </c>
      <c r="O84" s="77">
        <f t="shared" si="24"/>
        <v>0</v>
      </c>
      <c r="P84" s="24">
        <v>85000</v>
      </c>
      <c r="Q84" s="24">
        <v>85000</v>
      </c>
    </row>
    <row r="85" spans="1:17" hidden="1" x14ac:dyDescent="0.2">
      <c r="A85" s="22">
        <v>321</v>
      </c>
      <c r="B85" s="23"/>
      <c r="C85" s="77">
        <f>SUM(C86:C89)</f>
        <v>6550</v>
      </c>
      <c r="D85" s="72">
        <f t="shared" ref="D85:N85" si="25">SUM(D86:D89)</f>
        <v>1910</v>
      </c>
      <c r="E85" s="72">
        <f t="shared" si="25"/>
        <v>0</v>
      </c>
      <c r="F85" s="72">
        <f t="shared" si="25"/>
        <v>4490</v>
      </c>
      <c r="G85" s="72">
        <f t="shared" si="25"/>
        <v>0</v>
      </c>
      <c r="H85" s="72">
        <f t="shared" si="25"/>
        <v>0</v>
      </c>
      <c r="I85" s="72">
        <f t="shared" si="25"/>
        <v>0</v>
      </c>
      <c r="J85" s="72">
        <f t="shared" si="25"/>
        <v>0</v>
      </c>
      <c r="K85" s="72">
        <f t="shared" si="25"/>
        <v>150</v>
      </c>
      <c r="L85" s="72">
        <f t="shared" si="25"/>
        <v>0</v>
      </c>
      <c r="M85" s="72">
        <f t="shared" si="25"/>
        <v>0</v>
      </c>
      <c r="N85" s="24">
        <f t="shared" si="25"/>
        <v>0</v>
      </c>
      <c r="O85" s="24"/>
      <c r="P85" s="26"/>
      <c r="Q85" s="26"/>
    </row>
    <row r="86" spans="1:17" hidden="1" x14ac:dyDescent="0.2">
      <c r="A86" s="4">
        <v>3211</v>
      </c>
      <c r="B86" s="3" t="s">
        <v>60</v>
      </c>
      <c r="C86" s="78">
        <f t="shared" si="22"/>
        <v>3000</v>
      </c>
      <c r="D86" s="71"/>
      <c r="E86" s="71"/>
      <c r="F86" s="71">
        <v>3000</v>
      </c>
      <c r="G86" s="71"/>
      <c r="H86" s="71"/>
      <c r="I86" s="71"/>
      <c r="J86" s="71"/>
      <c r="K86" s="71"/>
      <c r="L86" s="71"/>
      <c r="M86" s="71"/>
      <c r="N86" s="26"/>
      <c r="O86" s="26"/>
      <c r="P86" s="26"/>
      <c r="Q86" s="26"/>
    </row>
    <row r="87" spans="1:17" hidden="1" x14ac:dyDescent="0.2">
      <c r="A87" s="4">
        <v>3212</v>
      </c>
      <c r="B87" s="3" t="s">
        <v>61</v>
      </c>
      <c r="C87" s="78">
        <f t="shared" si="22"/>
        <v>2300</v>
      </c>
      <c r="D87" s="71">
        <v>1910</v>
      </c>
      <c r="E87" s="71">
        <v>0</v>
      </c>
      <c r="F87" s="71">
        <v>240</v>
      </c>
      <c r="G87" s="71"/>
      <c r="H87" s="71"/>
      <c r="I87" s="71"/>
      <c r="J87" s="71"/>
      <c r="K87" s="71">
        <v>150</v>
      </c>
      <c r="L87" s="71"/>
      <c r="M87" s="71"/>
      <c r="N87" s="26"/>
      <c r="O87" s="26"/>
      <c r="P87" s="26"/>
      <c r="Q87" s="26"/>
    </row>
    <row r="88" spans="1:17" hidden="1" x14ac:dyDescent="0.2">
      <c r="A88" s="4">
        <v>3213</v>
      </c>
      <c r="B88" s="3" t="s">
        <v>62</v>
      </c>
      <c r="C88" s="78">
        <f t="shared" ref="C88" si="26">SUM(D88:Q88)</f>
        <v>1000</v>
      </c>
      <c r="D88" s="71"/>
      <c r="E88" s="71"/>
      <c r="F88" s="71">
        <v>1000</v>
      </c>
      <c r="G88" s="71"/>
      <c r="H88" s="71"/>
      <c r="I88" s="71"/>
      <c r="J88" s="71"/>
      <c r="K88" s="71"/>
      <c r="L88" s="71"/>
      <c r="M88" s="71"/>
      <c r="N88" s="26"/>
      <c r="O88" s="26"/>
      <c r="P88" s="26"/>
      <c r="Q88" s="26"/>
    </row>
    <row r="89" spans="1:17" hidden="1" x14ac:dyDescent="0.2">
      <c r="A89" s="4">
        <v>3214</v>
      </c>
      <c r="B89" s="3" t="s">
        <v>174</v>
      </c>
      <c r="C89" s="78">
        <f t="shared" si="22"/>
        <v>250</v>
      </c>
      <c r="D89" s="71"/>
      <c r="E89" s="71"/>
      <c r="F89" s="71">
        <v>250</v>
      </c>
      <c r="G89" s="71"/>
      <c r="H89" s="71"/>
      <c r="I89" s="71"/>
      <c r="J89" s="71"/>
      <c r="K89" s="71"/>
      <c r="L89" s="71"/>
      <c r="M89" s="71"/>
      <c r="N89" s="26"/>
      <c r="O89" s="26"/>
      <c r="P89" s="26"/>
      <c r="Q89" s="26"/>
    </row>
    <row r="90" spans="1:17" hidden="1" x14ac:dyDescent="0.2">
      <c r="A90" s="16">
        <v>322</v>
      </c>
      <c r="B90" s="1"/>
      <c r="C90" s="77">
        <f>SUM(C91:C96)</f>
        <v>67990</v>
      </c>
      <c r="D90" s="72">
        <f t="shared" ref="D90:N90" si="27">SUM(D91:D96)</f>
        <v>0</v>
      </c>
      <c r="E90" s="72">
        <f t="shared" si="27"/>
        <v>0</v>
      </c>
      <c r="F90" s="72">
        <f t="shared" si="27"/>
        <v>60310</v>
      </c>
      <c r="G90" s="72">
        <f t="shared" si="27"/>
        <v>0</v>
      </c>
      <c r="H90" s="72">
        <f t="shared" si="27"/>
        <v>680</v>
      </c>
      <c r="I90" s="72">
        <f t="shared" si="27"/>
        <v>0</v>
      </c>
      <c r="J90" s="72">
        <f t="shared" si="27"/>
        <v>0</v>
      </c>
      <c r="K90" s="72">
        <f t="shared" si="27"/>
        <v>7000</v>
      </c>
      <c r="L90" s="72">
        <f t="shared" si="27"/>
        <v>0</v>
      </c>
      <c r="M90" s="72">
        <f t="shared" si="27"/>
        <v>0</v>
      </c>
      <c r="N90" s="24">
        <f t="shared" si="27"/>
        <v>0</v>
      </c>
      <c r="O90" s="26"/>
      <c r="P90" s="26"/>
      <c r="Q90" s="26"/>
    </row>
    <row r="91" spans="1:17" hidden="1" x14ac:dyDescent="0.2">
      <c r="A91" s="4">
        <v>3221</v>
      </c>
      <c r="B91" s="3" t="s">
        <v>63</v>
      </c>
      <c r="C91" s="78">
        <f t="shared" si="22"/>
        <v>3000</v>
      </c>
      <c r="D91" s="71"/>
      <c r="E91" s="71"/>
      <c r="F91" s="71">
        <v>3000</v>
      </c>
      <c r="G91" s="71"/>
      <c r="H91" s="71"/>
      <c r="I91" s="71"/>
      <c r="J91" s="71"/>
      <c r="K91" s="71"/>
      <c r="L91" s="71"/>
      <c r="M91" s="71"/>
      <c r="N91" s="26"/>
      <c r="O91" s="26"/>
      <c r="P91" s="26"/>
      <c r="Q91" s="26"/>
    </row>
    <row r="92" spans="1:17" hidden="1" x14ac:dyDescent="0.2">
      <c r="A92" s="4">
        <v>3222</v>
      </c>
      <c r="B92" s="3" t="s">
        <v>64</v>
      </c>
      <c r="C92" s="78">
        <f t="shared" si="22"/>
        <v>59890</v>
      </c>
      <c r="D92" s="71"/>
      <c r="E92" s="71"/>
      <c r="F92" s="220">
        <v>52210</v>
      </c>
      <c r="G92" s="71"/>
      <c r="H92" s="220">
        <v>680</v>
      </c>
      <c r="I92" s="71"/>
      <c r="J92" s="71"/>
      <c r="K92" s="220">
        <v>7000</v>
      </c>
      <c r="L92" s="71"/>
      <c r="M92" s="71"/>
      <c r="N92" s="26"/>
      <c r="O92" s="26"/>
      <c r="P92" s="26"/>
      <c r="Q92" s="26"/>
    </row>
    <row r="93" spans="1:17" hidden="1" x14ac:dyDescent="0.2">
      <c r="A93" s="4">
        <v>3223</v>
      </c>
      <c r="B93" s="3" t="s">
        <v>65</v>
      </c>
      <c r="C93" s="78">
        <f t="shared" si="22"/>
        <v>2000</v>
      </c>
      <c r="D93" s="71"/>
      <c r="E93" s="71"/>
      <c r="F93" s="71">
        <v>2000</v>
      </c>
      <c r="G93" s="71"/>
      <c r="H93" s="71"/>
      <c r="I93" s="71"/>
      <c r="J93" s="71"/>
      <c r="K93" s="71"/>
      <c r="L93" s="71"/>
      <c r="M93" s="71"/>
      <c r="N93" s="26"/>
      <c r="O93" s="26"/>
      <c r="P93" s="26"/>
      <c r="Q93" s="26"/>
    </row>
    <row r="94" spans="1:17" hidden="1" x14ac:dyDescent="0.2">
      <c r="A94" s="4">
        <v>3224</v>
      </c>
      <c r="B94" s="3" t="s">
        <v>175</v>
      </c>
      <c r="C94" s="78">
        <f t="shared" ref="C94:C95" si="28">SUM(D94:Q94)</f>
        <v>1000</v>
      </c>
      <c r="D94" s="71"/>
      <c r="E94" s="71"/>
      <c r="F94" s="71">
        <v>1000</v>
      </c>
      <c r="G94" s="71"/>
      <c r="H94" s="71"/>
      <c r="I94" s="71"/>
      <c r="J94" s="71"/>
      <c r="K94" s="71"/>
      <c r="L94" s="71"/>
      <c r="M94" s="71"/>
      <c r="N94" s="26"/>
      <c r="O94" s="26"/>
      <c r="P94" s="26"/>
      <c r="Q94" s="26"/>
    </row>
    <row r="95" spans="1:17" hidden="1" x14ac:dyDescent="0.2">
      <c r="A95" s="4">
        <v>3225</v>
      </c>
      <c r="B95" s="3" t="s">
        <v>66</v>
      </c>
      <c r="C95" s="78">
        <f t="shared" si="28"/>
        <v>2000</v>
      </c>
      <c r="D95" s="71"/>
      <c r="E95" s="71"/>
      <c r="F95" s="71">
        <v>2000</v>
      </c>
      <c r="G95" s="71"/>
      <c r="H95" s="71"/>
      <c r="I95" s="71"/>
      <c r="J95" s="71"/>
      <c r="K95" s="71"/>
      <c r="L95" s="71"/>
      <c r="M95" s="71"/>
      <c r="N95" s="26"/>
      <c r="O95" s="26"/>
      <c r="P95" s="26"/>
      <c r="Q95" s="26"/>
    </row>
    <row r="96" spans="1:17" hidden="1" x14ac:dyDescent="0.2">
      <c r="A96" s="4">
        <v>3227</v>
      </c>
      <c r="B96" s="3" t="s">
        <v>27</v>
      </c>
      <c r="C96" s="78">
        <f t="shared" si="22"/>
        <v>100</v>
      </c>
      <c r="D96" s="71"/>
      <c r="E96" s="71"/>
      <c r="F96" s="71">
        <v>100</v>
      </c>
      <c r="G96" s="71"/>
      <c r="H96" s="71"/>
      <c r="I96" s="71"/>
      <c r="J96" s="71"/>
      <c r="K96" s="71"/>
      <c r="L96" s="71"/>
      <c r="M96" s="71"/>
      <c r="N96" s="26"/>
      <c r="O96" s="26"/>
      <c r="P96" s="26"/>
      <c r="Q96" s="26"/>
    </row>
    <row r="97" spans="1:17" hidden="1" x14ac:dyDescent="0.2">
      <c r="A97" s="16">
        <v>323</v>
      </c>
      <c r="B97" s="1"/>
      <c r="C97" s="77">
        <f>SUM(C98:C106)</f>
        <v>8700</v>
      </c>
      <c r="D97" s="185">
        <f t="shared" ref="D97:O97" si="29">SUM(D98:D106)</f>
        <v>0</v>
      </c>
      <c r="E97" s="185">
        <f t="shared" si="29"/>
        <v>0</v>
      </c>
      <c r="F97" s="185">
        <f t="shared" si="29"/>
        <v>8700</v>
      </c>
      <c r="G97" s="185">
        <f t="shared" si="29"/>
        <v>0</v>
      </c>
      <c r="H97" s="185">
        <f t="shared" si="29"/>
        <v>0</v>
      </c>
      <c r="I97" s="185">
        <f t="shared" si="29"/>
        <v>0</v>
      </c>
      <c r="J97" s="185">
        <f t="shared" si="29"/>
        <v>0</v>
      </c>
      <c r="K97" s="185">
        <f t="shared" si="29"/>
        <v>0</v>
      </c>
      <c r="L97" s="185">
        <f t="shared" si="29"/>
        <v>0</v>
      </c>
      <c r="M97" s="185">
        <f t="shared" si="29"/>
        <v>0</v>
      </c>
      <c r="N97" s="77">
        <f t="shared" si="29"/>
        <v>0</v>
      </c>
      <c r="O97" s="77">
        <f t="shared" si="29"/>
        <v>0</v>
      </c>
      <c r="P97" s="26"/>
      <c r="Q97" s="26"/>
    </row>
    <row r="98" spans="1:17" hidden="1" x14ac:dyDescent="0.2">
      <c r="A98" s="25">
        <v>3231</v>
      </c>
      <c r="B98" s="27" t="s">
        <v>93</v>
      </c>
      <c r="C98" s="78">
        <f t="shared" ref="C98:C113" si="30">SUM(D98:Q98)</f>
        <v>200</v>
      </c>
      <c r="D98" s="71"/>
      <c r="E98" s="71"/>
      <c r="F98" s="71">
        <v>200</v>
      </c>
      <c r="G98" s="71"/>
      <c r="H98" s="71"/>
      <c r="I98" s="71"/>
      <c r="J98" s="71"/>
      <c r="K98" s="71"/>
      <c r="L98" s="71"/>
      <c r="M98" s="71"/>
      <c r="N98" s="26"/>
      <c r="O98" s="26"/>
      <c r="P98" s="26"/>
      <c r="Q98" s="26"/>
    </row>
    <row r="99" spans="1:17" hidden="1" x14ac:dyDescent="0.2">
      <c r="A99" s="25">
        <v>3232</v>
      </c>
      <c r="B99" s="27" t="s">
        <v>84</v>
      </c>
      <c r="C99" s="78">
        <f t="shared" si="30"/>
        <v>4000</v>
      </c>
      <c r="D99" s="71"/>
      <c r="E99" s="71"/>
      <c r="F99" s="71">
        <v>4000</v>
      </c>
      <c r="G99" s="71"/>
      <c r="H99" s="71"/>
      <c r="I99" s="71"/>
      <c r="J99" s="71"/>
      <c r="K99" s="71"/>
      <c r="L99" s="71"/>
      <c r="M99" s="71"/>
      <c r="N99" s="26"/>
      <c r="O99" s="26"/>
      <c r="P99" s="26"/>
      <c r="Q99" s="26"/>
    </row>
    <row r="100" spans="1:17" hidden="1" x14ac:dyDescent="0.2">
      <c r="A100" s="25">
        <v>3233</v>
      </c>
      <c r="B100" s="2" t="s">
        <v>128</v>
      </c>
      <c r="C100" s="78">
        <f t="shared" si="30"/>
        <v>100</v>
      </c>
      <c r="D100" s="71"/>
      <c r="E100" s="71"/>
      <c r="F100" s="71">
        <v>100</v>
      </c>
      <c r="G100" s="71"/>
      <c r="H100" s="71"/>
      <c r="I100" s="71"/>
      <c r="J100" s="71"/>
      <c r="K100" s="71"/>
      <c r="L100" s="71"/>
      <c r="M100" s="71"/>
      <c r="N100" s="26"/>
      <c r="O100" s="26"/>
      <c r="P100" s="26"/>
      <c r="Q100" s="26"/>
    </row>
    <row r="101" spans="1:17" hidden="1" x14ac:dyDescent="0.2">
      <c r="A101" s="25">
        <v>3234</v>
      </c>
      <c r="B101" s="27" t="s">
        <v>31</v>
      </c>
      <c r="C101" s="78">
        <f t="shared" si="30"/>
        <v>2500</v>
      </c>
      <c r="D101" s="71"/>
      <c r="E101" s="71"/>
      <c r="F101" s="71">
        <v>2500</v>
      </c>
      <c r="G101" s="71"/>
      <c r="H101" s="71"/>
      <c r="I101" s="71"/>
      <c r="J101" s="71"/>
      <c r="K101" s="71"/>
      <c r="L101" s="71"/>
      <c r="M101" s="71"/>
      <c r="N101" s="26"/>
      <c r="O101" s="26"/>
      <c r="P101" s="26"/>
      <c r="Q101" s="26"/>
    </row>
    <row r="102" spans="1:17" hidden="1" x14ac:dyDescent="0.2">
      <c r="A102" s="25">
        <v>3235</v>
      </c>
      <c r="B102" s="27" t="s">
        <v>32</v>
      </c>
      <c r="C102" s="78">
        <f t="shared" si="30"/>
        <v>200</v>
      </c>
      <c r="D102" s="71"/>
      <c r="E102" s="71"/>
      <c r="F102" s="71">
        <v>200</v>
      </c>
      <c r="G102" s="71"/>
      <c r="H102" s="71"/>
      <c r="I102" s="71"/>
      <c r="J102" s="71"/>
      <c r="K102" s="71"/>
      <c r="L102" s="71"/>
      <c r="M102" s="71"/>
      <c r="N102" s="26"/>
      <c r="O102" s="26"/>
      <c r="P102" s="26"/>
      <c r="Q102" s="26"/>
    </row>
    <row r="103" spans="1:17" hidden="1" x14ac:dyDescent="0.2">
      <c r="A103" s="25">
        <v>3236</v>
      </c>
      <c r="B103" s="27" t="s">
        <v>94</v>
      </c>
      <c r="C103" s="78">
        <f t="shared" si="30"/>
        <v>100</v>
      </c>
      <c r="D103" s="71"/>
      <c r="E103" s="71"/>
      <c r="F103" s="71">
        <v>100</v>
      </c>
      <c r="G103" s="71"/>
      <c r="H103" s="71"/>
      <c r="I103" s="71"/>
      <c r="J103" s="71"/>
      <c r="K103" s="71"/>
      <c r="L103" s="71"/>
      <c r="M103" s="71"/>
      <c r="N103" s="26"/>
      <c r="O103" s="26"/>
      <c r="P103" s="26"/>
      <c r="Q103" s="26"/>
    </row>
    <row r="104" spans="1:17" hidden="1" x14ac:dyDescent="0.2">
      <c r="A104" s="25">
        <v>3237</v>
      </c>
      <c r="B104" s="27" t="s">
        <v>95</v>
      </c>
      <c r="C104" s="78">
        <f t="shared" si="30"/>
        <v>1000</v>
      </c>
      <c r="D104" s="71"/>
      <c r="E104" s="71"/>
      <c r="F104" s="71">
        <v>1000</v>
      </c>
      <c r="G104" s="71"/>
      <c r="H104" s="71"/>
      <c r="I104" s="71"/>
      <c r="J104" s="71"/>
      <c r="K104" s="71"/>
      <c r="L104" s="71"/>
      <c r="M104" s="71"/>
      <c r="N104" s="26"/>
      <c r="O104" s="26"/>
      <c r="P104" s="26"/>
      <c r="Q104" s="26"/>
    </row>
    <row r="105" spans="1:17" hidden="1" x14ac:dyDescent="0.2">
      <c r="A105" s="25">
        <v>3238</v>
      </c>
      <c r="B105" s="27" t="s">
        <v>35</v>
      </c>
      <c r="C105" s="78">
        <f t="shared" si="30"/>
        <v>300</v>
      </c>
      <c r="D105" s="71"/>
      <c r="E105" s="71"/>
      <c r="F105" s="71">
        <v>300</v>
      </c>
      <c r="G105" s="71"/>
      <c r="H105" s="71"/>
      <c r="I105" s="71"/>
      <c r="J105" s="71"/>
      <c r="K105" s="71"/>
      <c r="L105" s="71"/>
      <c r="M105" s="71"/>
      <c r="N105" s="26"/>
      <c r="O105" s="26"/>
      <c r="P105" s="26"/>
      <c r="Q105" s="26"/>
    </row>
    <row r="106" spans="1:17" hidden="1" x14ac:dyDescent="0.2">
      <c r="A106" s="25">
        <v>3239</v>
      </c>
      <c r="B106" s="27" t="s">
        <v>96</v>
      </c>
      <c r="C106" s="78">
        <f t="shared" si="30"/>
        <v>300</v>
      </c>
      <c r="D106" s="71"/>
      <c r="E106" s="71"/>
      <c r="F106" s="71">
        <v>300</v>
      </c>
      <c r="G106" s="71"/>
      <c r="H106" s="71"/>
      <c r="I106" s="71"/>
      <c r="J106" s="71"/>
      <c r="K106" s="71"/>
      <c r="L106" s="71"/>
      <c r="M106" s="71"/>
      <c r="N106" s="26"/>
      <c r="O106" s="26"/>
      <c r="P106" s="26"/>
      <c r="Q106" s="26"/>
    </row>
    <row r="107" spans="1:17" hidden="1" x14ac:dyDescent="0.2">
      <c r="A107" s="16">
        <v>329</v>
      </c>
      <c r="B107" s="1"/>
      <c r="C107" s="77">
        <f>SUM(C108:C113)</f>
        <v>1620</v>
      </c>
      <c r="D107" s="185">
        <f t="shared" ref="D107:O107" si="31">SUM(D108:D113)</f>
        <v>0</v>
      </c>
      <c r="E107" s="185">
        <f t="shared" si="31"/>
        <v>0</v>
      </c>
      <c r="F107" s="185">
        <f t="shared" si="31"/>
        <v>1620</v>
      </c>
      <c r="G107" s="185">
        <f t="shared" si="31"/>
        <v>0</v>
      </c>
      <c r="H107" s="185">
        <f t="shared" si="31"/>
        <v>0</v>
      </c>
      <c r="I107" s="185">
        <f t="shared" si="31"/>
        <v>0</v>
      </c>
      <c r="J107" s="185">
        <f t="shared" si="31"/>
        <v>0</v>
      </c>
      <c r="K107" s="185">
        <f t="shared" si="31"/>
        <v>0</v>
      </c>
      <c r="L107" s="185">
        <f t="shared" si="31"/>
        <v>0</v>
      </c>
      <c r="M107" s="185">
        <f t="shared" si="31"/>
        <v>0</v>
      </c>
      <c r="N107" s="77">
        <f t="shared" si="31"/>
        <v>0</v>
      </c>
      <c r="O107" s="77">
        <f t="shared" si="31"/>
        <v>0</v>
      </c>
      <c r="P107" s="26"/>
      <c r="Q107" s="26"/>
    </row>
    <row r="108" spans="1:17" hidden="1" x14ac:dyDescent="0.2">
      <c r="A108" s="25">
        <v>3292</v>
      </c>
      <c r="B108" s="27" t="s">
        <v>98</v>
      </c>
      <c r="C108" s="78">
        <f t="shared" si="30"/>
        <v>500</v>
      </c>
      <c r="D108" s="71"/>
      <c r="E108" s="71"/>
      <c r="F108" s="71">
        <v>500</v>
      </c>
      <c r="G108" s="71"/>
      <c r="H108" s="71"/>
      <c r="I108" s="71"/>
      <c r="J108" s="71"/>
      <c r="K108" s="71"/>
      <c r="L108" s="71"/>
      <c r="M108" s="71"/>
      <c r="N108" s="26"/>
      <c r="O108" s="26"/>
      <c r="P108" s="26"/>
      <c r="Q108" s="26"/>
    </row>
    <row r="109" spans="1:17" hidden="1" x14ac:dyDescent="0.2">
      <c r="A109" s="25">
        <v>3293</v>
      </c>
      <c r="B109" s="27" t="s">
        <v>38</v>
      </c>
      <c r="C109" s="78">
        <f t="shared" si="30"/>
        <v>500</v>
      </c>
      <c r="D109" s="71"/>
      <c r="E109" s="71"/>
      <c r="F109" s="71">
        <v>500</v>
      </c>
      <c r="G109" s="71"/>
      <c r="H109" s="71"/>
      <c r="I109" s="71"/>
      <c r="J109" s="71"/>
      <c r="K109" s="71"/>
      <c r="L109" s="71"/>
      <c r="M109" s="71"/>
      <c r="N109" s="26"/>
      <c r="O109" s="26"/>
      <c r="P109" s="26"/>
      <c r="Q109" s="26"/>
    </row>
    <row r="110" spans="1:17" hidden="1" x14ac:dyDescent="0.2">
      <c r="A110" s="25">
        <v>3294</v>
      </c>
      <c r="B110" s="27" t="s">
        <v>39</v>
      </c>
      <c r="C110" s="78">
        <f t="shared" si="30"/>
        <v>100</v>
      </c>
      <c r="D110" s="71"/>
      <c r="E110" s="71"/>
      <c r="F110" s="71">
        <v>100</v>
      </c>
      <c r="G110" s="71"/>
      <c r="H110" s="71"/>
      <c r="I110" s="71"/>
      <c r="J110" s="71"/>
      <c r="K110" s="71"/>
      <c r="L110" s="71"/>
      <c r="M110" s="71"/>
      <c r="N110" s="26"/>
      <c r="O110" s="26"/>
      <c r="P110" s="26"/>
      <c r="Q110" s="26"/>
    </row>
    <row r="111" spans="1:17" hidden="1" x14ac:dyDescent="0.2">
      <c r="A111" s="4">
        <v>3295</v>
      </c>
      <c r="B111" s="3" t="s">
        <v>67</v>
      </c>
      <c r="C111" s="78">
        <f t="shared" si="30"/>
        <v>10</v>
      </c>
      <c r="D111" s="71"/>
      <c r="E111" s="71"/>
      <c r="F111" s="71">
        <v>10</v>
      </c>
      <c r="G111" s="71"/>
      <c r="H111" s="71"/>
      <c r="I111" s="71"/>
      <c r="J111" s="71"/>
      <c r="K111" s="71"/>
      <c r="L111" s="71"/>
      <c r="M111" s="71"/>
      <c r="N111" s="26"/>
      <c r="O111" s="26"/>
      <c r="P111" s="26"/>
      <c r="Q111" s="26"/>
    </row>
    <row r="112" spans="1:17" hidden="1" x14ac:dyDescent="0.2">
      <c r="A112" s="4">
        <v>3296</v>
      </c>
      <c r="B112" s="3" t="s">
        <v>68</v>
      </c>
      <c r="C112" s="78">
        <f t="shared" si="30"/>
        <v>10</v>
      </c>
      <c r="D112" s="71"/>
      <c r="E112" s="71"/>
      <c r="F112" s="71">
        <v>10</v>
      </c>
      <c r="G112" s="71"/>
      <c r="H112" s="71"/>
      <c r="I112" s="71"/>
      <c r="J112" s="71"/>
      <c r="K112" s="71"/>
      <c r="L112" s="71"/>
      <c r="M112" s="71"/>
      <c r="N112" s="26"/>
      <c r="O112" s="26"/>
      <c r="P112" s="26"/>
      <c r="Q112" s="26"/>
    </row>
    <row r="113" spans="1:17" hidden="1" x14ac:dyDescent="0.2">
      <c r="A113" s="4">
        <v>3299</v>
      </c>
      <c r="B113" s="3" t="s">
        <v>176</v>
      </c>
      <c r="C113" s="78">
        <f t="shared" si="30"/>
        <v>500</v>
      </c>
      <c r="D113" s="71"/>
      <c r="E113" s="71"/>
      <c r="F113" s="71">
        <v>500</v>
      </c>
      <c r="G113" s="71"/>
      <c r="H113" s="71"/>
      <c r="I113" s="71"/>
      <c r="J113" s="71"/>
      <c r="K113" s="71"/>
      <c r="L113" s="71"/>
      <c r="M113" s="71"/>
      <c r="N113" s="26"/>
      <c r="O113" s="26"/>
      <c r="P113" s="26"/>
      <c r="Q113" s="26"/>
    </row>
    <row r="114" spans="1:17" x14ac:dyDescent="0.2">
      <c r="A114" s="69">
        <v>34</v>
      </c>
      <c r="B114" s="1" t="s">
        <v>145</v>
      </c>
      <c r="C114" s="77">
        <f>C115</f>
        <v>120</v>
      </c>
      <c r="D114" s="185">
        <f t="shared" ref="D114:O114" si="32">D115</f>
        <v>0</v>
      </c>
      <c r="E114" s="185">
        <f t="shared" si="32"/>
        <v>0</v>
      </c>
      <c r="F114" s="185">
        <f t="shared" si="32"/>
        <v>120</v>
      </c>
      <c r="G114" s="185">
        <f t="shared" si="32"/>
        <v>0</v>
      </c>
      <c r="H114" s="185">
        <f t="shared" si="32"/>
        <v>0</v>
      </c>
      <c r="I114" s="185">
        <f t="shared" si="32"/>
        <v>0</v>
      </c>
      <c r="J114" s="185">
        <f t="shared" si="32"/>
        <v>0</v>
      </c>
      <c r="K114" s="185">
        <f t="shared" si="32"/>
        <v>0</v>
      </c>
      <c r="L114" s="185">
        <f t="shared" si="32"/>
        <v>0</v>
      </c>
      <c r="M114" s="185">
        <f t="shared" si="32"/>
        <v>0</v>
      </c>
      <c r="N114" s="77">
        <f t="shared" si="32"/>
        <v>0</v>
      </c>
      <c r="O114" s="77">
        <f t="shared" si="32"/>
        <v>0</v>
      </c>
      <c r="P114" s="24">
        <v>120</v>
      </c>
      <c r="Q114" s="24">
        <v>120</v>
      </c>
    </row>
    <row r="115" spans="1:17" hidden="1" x14ac:dyDescent="0.2">
      <c r="A115" s="16">
        <v>343</v>
      </c>
      <c r="B115" s="1"/>
      <c r="C115" s="77">
        <f>C116+C117</f>
        <v>120</v>
      </c>
      <c r="D115" s="185">
        <f t="shared" ref="D115:O115" si="33">D116+D117</f>
        <v>0</v>
      </c>
      <c r="E115" s="185">
        <f t="shared" si="33"/>
        <v>0</v>
      </c>
      <c r="F115" s="185">
        <f t="shared" si="33"/>
        <v>120</v>
      </c>
      <c r="G115" s="185">
        <f t="shared" si="33"/>
        <v>0</v>
      </c>
      <c r="H115" s="185">
        <f t="shared" si="33"/>
        <v>0</v>
      </c>
      <c r="I115" s="185">
        <f t="shared" si="33"/>
        <v>0</v>
      </c>
      <c r="J115" s="185">
        <f t="shared" si="33"/>
        <v>0</v>
      </c>
      <c r="K115" s="185">
        <f t="shared" si="33"/>
        <v>0</v>
      </c>
      <c r="L115" s="185">
        <f t="shared" si="33"/>
        <v>0</v>
      </c>
      <c r="M115" s="185">
        <f t="shared" si="33"/>
        <v>0</v>
      </c>
      <c r="N115" s="77">
        <f t="shared" si="33"/>
        <v>0</v>
      </c>
      <c r="O115" s="77">
        <f t="shared" si="33"/>
        <v>0</v>
      </c>
      <c r="P115" s="26"/>
      <c r="Q115" s="26"/>
    </row>
    <row r="116" spans="1:17" hidden="1" x14ac:dyDescent="0.2">
      <c r="A116" s="4">
        <v>3431</v>
      </c>
      <c r="B116" s="3" t="s">
        <v>42</v>
      </c>
      <c r="C116" s="78">
        <f t="shared" ref="C116:C125" si="34">SUM(D116:Q116)</f>
        <v>100</v>
      </c>
      <c r="D116" s="71"/>
      <c r="E116" s="71"/>
      <c r="F116" s="71">
        <v>100</v>
      </c>
      <c r="G116" s="71"/>
      <c r="H116" s="71"/>
      <c r="I116" s="71"/>
      <c r="J116" s="71"/>
      <c r="K116" s="71"/>
      <c r="L116" s="71"/>
      <c r="M116" s="71"/>
      <c r="N116" s="26"/>
      <c r="O116" s="26"/>
      <c r="P116" s="26"/>
      <c r="Q116" s="26"/>
    </row>
    <row r="117" spans="1:17" hidden="1" x14ac:dyDescent="0.2">
      <c r="A117" s="4">
        <v>3433</v>
      </c>
      <c r="B117" s="3" t="s">
        <v>69</v>
      </c>
      <c r="C117" s="78">
        <f t="shared" si="34"/>
        <v>20</v>
      </c>
      <c r="D117" s="71"/>
      <c r="E117" s="71"/>
      <c r="F117" s="71">
        <v>20</v>
      </c>
      <c r="G117" s="71"/>
      <c r="H117" s="71"/>
      <c r="I117" s="71"/>
      <c r="J117" s="71"/>
      <c r="K117" s="71"/>
      <c r="L117" s="71"/>
      <c r="M117" s="71"/>
      <c r="N117" s="26"/>
      <c r="O117" s="26"/>
      <c r="P117" s="26"/>
      <c r="Q117" s="26"/>
    </row>
    <row r="118" spans="1:17" x14ac:dyDescent="0.2">
      <c r="A118" s="69">
        <v>42</v>
      </c>
      <c r="B118" s="1" t="s">
        <v>177</v>
      </c>
      <c r="C118" s="77">
        <f>SUM(C119:C125)</f>
        <v>6850</v>
      </c>
      <c r="D118" s="185">
        <f t="shared" ref="D118:O118" si="35">SUM(D119:D125)</f>
        <v>0</v>
      </c>
      <c r="E118" s="185">
        <f t="shared" si="35"/>
        <v>0</v>
      </c>
      <c r="F118" s="185">
        <f t="shared" si="35"/>
        <v>6850</v>
      </c>
      <c r="G118" s="185">
        <f t="shared" si="35"/>
        <v>0</v>
      </c>
      <c r="H118" s="185">
        <f t="shared" si="35"/>
        <v>0</v>
      </c>
      <c r="I118" s="185">
        <f t="shared" si="35"/>
        <v>0</v>
      </c>
      <c r="J118" s="185">
        <f t="shared" si="35"/>
        <v>0</v>
      </c>
      <c r="K118" s="185">
        <f t="shared" si="35"/>
        <v>0</v>
      </c>
      <c r="L118" s="185">
        <f t="shared" si="35"/>
        <v>0</v>
      </c>
      <c r="M118" s="185">
        <f t="shared" si="35"/>
        <v>0</v>
      </c>
      <c r="N118" s="77">
        <f t="shared" si="35"/>
        <v>0</v>
      </c>
      <c r="O118" s="77">
        <f t="shared" si="35"/>
        <v>0</v>
      </c>
      <c r="P118" s="24">
        <v>7000</v>
      </c>
      <c r="Q118" s="24">
        <v>7000</v>
      </c>
    </row>
    <row r="119" spans="1:17" hidden="1" x14ac:dyDescent="0.2">
      <c r="A119" s="25">
        <v>4221</v>
      </c>
      <c r="B119" s="2" t="s">
        <v>43</v>
      </c>
      <c r="C119" s="78">
        <f t="shared" si="34"/>
        <v>2000</v>
      </c>
      <c r="D119" s="26"/>
      <c r="E119" s="26"/>
      <c r="F119" s="71">
        <v>2000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</row>
    <row r="120" spans="1:17" hidden="1" x14ac:dyDescent="0.2">
      <c r="A120" s="25">
        <v>4222</v>
      </c>
      <c r="B120" s="2" t="s">
        <v>102</v>
      </c>
      <c r="C120" s="78">
        <f t="shared" si="34"/>
        <v>100</v>
      </c>
      <c r="D120" s="26"/>
      <c r="E120" s="26"/>
      <c r="F120" s="71">
        <v>100</v>
      </c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</row>
    <row r="121" spans="1:17" hidden="1" x14ac:dyDescent="0.2">
      <c r="A121" s="25">
        <v>4223</v>
      </c>
      <c r="B121" s="2" t="s">
        <v>103</v>
      </c>
      <c r="C121" s="78">
        <f t="shared" si="34"/>
        <v>1500</v>
      </c>
      <c r="D121" s="26"/>
      <c r="E121" s="26"/>
      <c r="F121" s="71">
        <v>1500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</row>
    <row r="122" spans="1:17" hidden="1" x14ac:dyDescent="0.2">
      <c r="A122" s="25">
        <v>4225</v>
      </c>
      <c r="B122" s="2" t="s">
        <v>104</v>
      </c>
      <c r="C122" s="78">
        <f t="shared" si="34"/>
        <v>100</v>
      </c>
      <c r="D122" s="26"/>
      <c r="E122" s="26"/>
      <c r="F122" s="71">
        <v>100</v>
      </c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</row>
    <row r="123" spans="1:17" hidden="1" x14ac:dyDescent="0.2">
      <c r="A123" s="25">
        <v>4226</v>
      </c>
      <c r="B123" s="2" t="s">
        <v>44</v>
      </c>
      <c r="C123" s="78">
        <f t="shared" si="34"/>
        <v>2100</v>
      </c>
      <c r="D123" s="26"/>
      <c r="E123" s="26"/>
      <c r="F123" s="71">
        <v>2100</v>
      </c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</row>
    <row r="124" spans="1:17" hidden="1" x14ac:dyDescent="0.2">
      <c r="A124" s="25">
        <v>4227</v>
      </c>
      <c r="B124" s="2" t="s">
        <v>105</v>
      </c>
      <c r="C124" s="78">
        <f t="shared" si="34"/>
        <v>100</v>
      </c>
      <c r="D124" s="26"/>
      <c r="E124" s="26"/>
      <c r="F124" s="71">
        <v>100</v>
      </c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</row>
    <row r="125" spans="1:17" hidden="1" x14ac:dyDescent="0.2">
      <c r="A125" s="4">
        <v>4241</v>
      </c>
      <c r="B125" s="3" t="s">
        <v>178</v>
      </c>
      <c r="C125" s="78">
        <f t="shared" si="34"/>
        <v>950</v>
      </c>
      <c r="D125" s="26"/>
      <c r="E125" s="54"/>
      <c r="F125" s="71">
        <v>950</v>
      </c>
      <c r="G125" s="54"/>
      <c r="H125" s="54"/>
      <c r="I125" s="54"/>
      <c r="J125" s="54"/>
      <c r="K125" s="54"/>
      <c r="L125" s="54"/>
      <c r="M125" s="26"/>
      <c r="N125" s="26"/>
      <c r="O125" s="26"/>
      <c r="P125" s="26"/>
      <c r="Q125" s="26"/>
    </row>
    <row r="126" spans="1:17" x14ac:dyDescent="0.2">
      <c r="A126" s="29"/>
      <c r="B126" s="30" t="s">
        <v>46</v>
      </c>
      <c r="C126" s="79">
        <f t="shared" ref="C126:O126" si="36">C77+C84+C114+C118</f>
        <v>264210</v>
      </c>
      <c r="D126" s="79">
        <f t="shared" si="36"/>
        <v>139210</v>
      </c>
      <c r="E126" s="79">
        <f t="shared" si="36"/>
        <v>0</v>
      </c>
      <c r="F126" s="79">
        <f t="shared" si="36"/>
        <v>106000</v>
      </c>
      <c r="G126" s="79">
        <f t="shared" si="36"/>
        <v>0</v>
      </c>
      <c r="H126" s="79">
        <f t="shared" si="36"/>
        <v>1000</v>
      </c>
      <c r="I126" s="79">
        <f t="shared" si="36"/>
        <v>0</v>
      </c>
      <c r="J126" s="79">
        <f t="shared" si="36"/>
        <v>0</v>
      </c>
      <c r="K126" s="79">
        <f t="shared" si="36"/>
        <v>18000</v>
      </c>
      <c r="L126" s="79">
        <f t="shared" si="36"/>
        <v>0</v>
      </c>
      <c r="M126" s="79">
        <f t="shared" si="36"/>
        <v>0</v>
      </c>
      <c r="N126" s="79">
        <f t="shared" si="36"/>
        <v>0</v>
      </c>
      <c r="O126" s="79">
        <f t="shared" si="36"/>
        <v>0</v>
      </c>
      <c r="P126" s="79">
        <f>P77+P84+P114+P118</f>
        <v>272120</v>
      </c>
      <c r="Q126" s="79">
        <f>Q77+Q84+Q114+Q118</f>
        <v>272120</v>
      </c>
    </row>
    <row r="128" spans="1:17" x14ac:dyDescent="0.2">
      <c r="A128" s="13" t="s">
        <v>135</v>
      </c>
      <c r="J128" s="34"/>
      <c r="K128" s="34"/>
    </row>
    <row r="129" spans="1:17" x14ac:dyDescent="0.2">
      <c r="A129" s="258" t="s">
        <v>137</v>
      </c>
      <c r="B129" s="258"/>
      <c r="C129" s="258"/>
      <c r="D129" s="258"/>
      <c r="E129" s="258"/>
      <c r="F129" s="258"/>
      <c r="G129" s="258"/>
      <c r="H129" s="258"/>
      <c r="I129" s="258"/>
      <c r="J129" s="14"/>
      <c r="K129" s="14"/>
      <c r="L129" s="14"/>
      <c r="M129" s="14"/>
      <c r="N129" s="14"/>
      <c r="O129" s="14"/>
    </row>
    <row r="130" spans="1:17" x14ac:dyDescent="0.2">
      <c r="A130" s="17"/>
      <c r="B130" s="17"/>
      <c r="C130" s="17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69"/>
      <c r="P130" s="42"/>
      <c r="Q130" s="42"/>
    </row>
    <row r="131" spans="1:17" x14ac:dyDescent="0.2">
      <c r="A131" s="17"/>
      <c r="B131" s="17"/>
      <c r="C131" s="17"/>
      <c r="D131" s="17"/>
      <c r="E131" s="17"/>
      <c r="F131" s="17"/>
      <c r="H131" s="262" t="s">
        <v>87</v>
      </c>
      <c r="I131" s="263"/>
      <c r="J131" s="263"/>
      <c r="K131" s="264"/>
      <c r="L131" s="17"/>
      <c r="M131" s="17"/>
      <c r="N131" s="17"/>
      <c r="O131" s="17"/>
      <c r="P131" s="17"/>
      <c r="Q131" s="17"/>
    </row>
    <row r="132" spans="1:17" s="12" customFormat="1" ht="38.25" x14ac:dyDescent="0.2">
      <c r="A132" s="20">
        <v>80</v>
      </c>
      <c r="B132" s="20" t="s">
        <v>10</v>
      </c>
      <c r="C132" s="21" t="s">
        <v>186</v>
      </c>
      <c r="D132" s="66" t="s">
        <v>70</v>
      </c>
      <c r="E132" s="66" t="s">
        <v>71</v>
      </c>
      <c r="F132" s="66" t="s">
        <v>72</v>
      </c>
      <c r="G132" s="66" t="s">
        <v>73</v>
      </c>
      <c r="H132" s="66" t="s">
        <v>74</v>
      </c>
      <c r="I132" s="66" t="s">
        <v>75</v>
      </c>
      <c r="J132" s="66" t="s">
        <v>76</v>
      </c>
      <c r="K132" s="66" t="s">
        <v>77</v>
      </c>
      <c r="L132" s="66" t="s">
        <v>1</v>
      </c>
      <c r="M132" s="66" t="s">
        <v>78</v>
      </c>
      <c r="N132" s="66" t="s">
        <v>79</v>
      </c>
      <c r="O132" s="66" t="s">
        <v>80</v>
      </c>
      <c r="P132" s="21" t="s">
        <v>130</v>
      </c>
      <c r="Q132" s="21" t="s">
        <v>187</v>
      </c>
    </row>
    <row r="133" spans="1:17" s="12" customFormat="1" x14ac:dyDescent="0.2">
      <c r="A133" s="73">
        <v>31</v>
      </c>
      <c r="B133" s="87" t="s">
        <v>143</v>
      </c>
      <c r="C133" s="75">
        <f>C134</f>
        <v>200</v>
      </c>
      <c r="D133" s="75">
        <f t="shared" ref="D133:O133" si="37">D134</f>
        <v>0</v>
      </c>
      <c r="E133" s="75">
        <f t="shared" si="37"/>
        <v>0</v>
      </c>
      <c r="F133" s="75">
        <f t="shared" si="37"/>
        <v>0</v>
      </c>
      <c r="G133" s="75">
        <f t="shared" si="37"/>
        <v>0</v>
      </c>
      <c r="H133" s="75">
        <f t="shared" si="37"/>
        <v>200</v>
      </c>
      <c r="I133" s="75">
        <f t="shared" si="37"/>
        <v>0</v>
      </c>
      <c r="J133" s="75">
        <f t="shared" si="37"/>
        <v>0</v>
      </c>
      <c r="K133" s="75">
        <f t="shared" si="37"/>
        <v>0</v>
      </c>
      <c r="L133" s="75">
        <f t="shared" si="37"/>
        <v>0</v>
      </c>
      <c r="M133" s="75">
        <f t="shared" si="37"/>
        <v>0</v>
      </c>
      <c r="N133" s="75">
        <f t="shared" si="37"/>
        <v>0</v>
      </c>
      <c r="O133" s="75">
        <f t="shared" si="37"/>
        <v>0</v>
      </c>
      <c r="P133" s="75">
        <v>400</v>
      </c>
      <c r="Q133" s="75">
        <v>400</v>
      </c>
    </row>
    <row r="134" spans="1:17" s="41" customFormat="1" hidden="1" x14ac:dyDescent="0.2">
      <c r="A134" s="22">
        <v>312</v>
      </c>
      <c r="B134" s="28"/>
      <c r="C134" s="24">
        <f>C135</f>
        <v>200</v>
      </c>
      <c r="D134" s="72">
        <f t="shared" ref="D134:O134" si="38">D135</f>
        <v>0</v>
      </c>
      <c r="E134" s="72">
        <f t="shared" si="38"/>
        <v>0</v>
      </c>
      <c r="F134" s="72">
        <f t="shared" si="38"/>
        <v>0</v>
      </c>
      <c r="G134" s="72">
        <f t="shared" si="38"/>
        <v>0</v>
      </c>
      <c r="H134" s="72">
        <f t="shared" si="38"/>
        <v>200</v>
      </c>
      <c r="I134" s="72">
        <f t="shared" si="38"/>
        <v>0</v>
      </c>
      <c r="J134" s="72">
        <f t="shared" si="38"/>
        <v>0</v>
      </c>
      <c r="K134" s="72">
        <f t="shared" si="38"/>
        <v>0</v>
      </c>
      <c r="L134" s="72">
        <f t="shared" si="38"/>
        <v>0</v>
      </c>
      <c r="M134" s="72">
        <f t="shared" si="38"/>
        <v>0</v>
      </c>
      <c r="N134" s="72">
        <f t="shared" si="38"/>
        <v>0</v>
      </c>
      <c r="O134" s="72">
        <f t="shared" si="38"/>
        <v>0</v>
      </c>
      <c r="P134" s="40"/>
      <c r="Q134" s="40"/>
    </row>
    <row r="135" spans="1:17" hidden="1" x14ac:dyDescent="0.2">
      <c r="A135" s="25">
        <v>3121</v>
      </c>
      <c r="B135" s="27" t="s">
        <v>89</v>
      </c>
      <c r="C135" s="26">
        <f>SUM(D135:O135)</f>
        <v>200</v>
      </c>
      <c r="D135" s="71"/>
      <c r="E135" s="71"/>
      <c r="F135" s="71">
        <v>0</v>
      </c>
      <c r="G135" s="71"/>
      <c r="H135" s="71">
        <v>200</v>
      </c>
      <c r="I135" s="71"/>
      <c r="J135" s="71"/>
      <c r="K135" s="184"/>
      <c r="L135" s="71"/>
      <c r="M135" s="71"/>
      <c r="N135" s="71"/>
      <c r="O135" s="71"/>
      <c r="P135" s="26"/>
      <c r="Q135" s="26"/>
    </row>
    <row r="136" spans="1:17" x14ac:dyDescent="0.2">
      <c r="A136" s="84">
        <v>32</v>
      </c>
      <c r="B136" s="87" t="s">
        <v>144</v>
      </c>
      <c r="C136" s="77">
        <f>C137+C140+C144+C149</f>
        <v>90887</v>
      </c>
      <c r="D136" s="77">
        <f t="shared" ref="D136:O136" si="39">D137+D140+D144+D149</f>
        <v>1187</v>
      </c>
      <c r="E136" s="77">
        <f t="shared" si="39"/>
        <v>5000</v>
      </c>
      <c r="F136" s="77">
        <f t="shared" si="39"/>
        <v>4000</v>
      </c>
      <c r="G136" s="77">
        <f t="shared" si="39"/>
        <v>0</v>
      </c>
      <c r="H136" s="77">
        <f t="shared" si="39"/>
        <v>76500</v>
      </c>
      <c r="I136" s="77">
        <f t="shared" si="39"/>
        <v>2600</v>
      </c>
      <c r="J136" s="77">
        <f t="shared" si="39"/>
        <v>0</v>
      </c>
      <c r="K136" s="77">
        <f t="shared" si="39"/>
        <v>0</v>
      </c>
      <c r="L136" s="77">
        <f t="shared" si="39"/>
        <v>0</v>
      </c>
      <c r="M136" s="77">
        <f t="shared" si="39"/>
        <v>0</v>
      </c>
      <c r="N136" s="77">
        <f t="shared" si="39"/>
        <v>1500</v>
      </c>
      <c r="O136" s="77">
        <f t="shared" si="39"/>
        <v>100</v>
      </c>
      <c r="P136" s="24">
        <v>95000</v>
      </c>
      <c r="Q136" s="24">
        <v>95000</v>
      </c>
    </row>
    <row r="137" spans="1:17" hidden="1" x14ac:dyDescent="0.2">
      <c r="A137" s="22">
        <v>321</v>
      </c>
      <c r="B137" s="23"/>
      <c r="C137" s="24">
        <f t="shared" ref="C137:O137" si="40">SUM(C138:C139)</f>
        <v>1146</v>
      </c>
      <c r="D137" s="72">
        <f t="shared" si="40"/>
        <v>146</v>
      </c>
      <c r="E137" s="72">
        <f t="shared" si="40"/>
        <v>0</v>
      </c>
      <c r="F137" s="72">
        <f t="shared" si="40"/>
        <v>500</v>
      </c>
      <c r="G137" s="72">
        <f t="shared" si="40"/>
        <v>0</v>
      </c>
      <c r="H137" s="72">
        <f t="shared" si="40"/>
        <v>500</v>
      </c>
      <c r="I137" s="72">
        <f t="shared" si="40"/>
        <v>0</v>
      </c>
      <c r="J137" s="72">
        <f t="shared" si="40"/>
        <v>0</v>
      </c>
      <c r="K137" s="72">
        <f t="shared" si="40"/>
        <v>0</v>
      </c>
      <c r="L137" s="72">
        <f t="shared" si="40"/>
        <v>0</v>
      </c>
      <c r="M137" s="72">
        <f t="shared" si="40"/>
        <v>0</v>
      </c>
      <c r="N137" s="72">
        <f t="shared" si="40"/>
        <v>0</v>
      </c>
      <c r="O137" s="72">
        <f t="shared" si="40"/>
        <v>0</v>
      </c>
      <c r="P137" s="26"/>
      <c r="Q137" s="26"/>
    </row>
    <row r="138" spans="1:17" hidden="1" x14ac:dyDescent="0.2">
      <c r="A138" s="25">
        <v>3211</v>
      </c>
      <c r="B138" s="27" t="s">
        <v>19</v>
      </c>
      <c r="C138" s="26">
        <f>SUM(D138:O138)</f>
        <v>1080</v>
      </c>
      <c r="D138" s="71">
        <v>80</v>
      </c>
      <c r="E138" s="71"/>
      <c r="F138" s="71">
        <v>500</v>
      </c>
      <c r="G138" s="71"/>
      <c r="H138" s="71">
        <v>500</v>
      </c>
      <c r="I138" s="71"/>
      <c r="J138" s="71"/>
      <c r="K138" s="71"/>
      <c r="L138" s="71"/>
      <c r="M138" s="71"/>
      <c r="N138" s="71"/>
      <c r="O138" s="71"/>
      <c r="P138" s="26"/>
      <c r="Q138" s="26"/>
    </row>
    <row r="139" spans="1:17" hidden="1" x14ac:dyDescent="0.2">
      <c r="A139" s="25">
        <v>3214</v>
      </c>
      <c r="B139" s="27" t="s">
        <v>91</v>
      </c>
      <c r="C139" s="26">
        <f>SUM(D139:O139)</f>
        <v>66</v>
      </c>
      <c r="D139" s="71">
        <v>66</v>
      </c>
      <c r="E139" s="71"/>
      <c r="F139" s="71">
        <v>0</v>
      </c>
      <c r="G139" s="71"/>
      <c r="H139" s="71"/>
      <c r="I139" s="71"/>
      <c r="J139" s="71"/>
      <c r="K139" s="71"/>
      <c r="L139" s="71"/>
      <c r="M139" s="71"/>
      <c r="N139" s="71"/>
      <c r="O139" s="71"/>
      <c r="P139" s="26"/>
      <c r="Q139" s="26"/>
    </row>
    <row r="140" spans="1:17" s="41" customFormat="1" hidden="1" x14ac:dyDescent="0.2">
      <c r="A140" s="22">
        <v>322</v>
      </c>
      <c r="B140" s="28"/>
      <c r="C140" s="24">
        <f t="shared" ref="C140:O140" si="41">SUM(C141:C143)</f>
        <v>81608</v>
      </c>
      <c r="D140" s="72">
        <f t="shared" si="41"/>
        <v>538</v>
      </c>
      <c r="E140" s="72">
        <f t="shared" si="41"/>
        <v>1500</v>
      </c>
      <c r="F140" s="72">
        <f t="shared" si="41"/>
        <v>3500</v>
      </c>
      <c r="G140" s="72">
        <f t="shared" si="41"/>
        <v>0</v>
      </c>
      <c r="H140" s="72">
        <f t="shared" si="41"/>
        <v>75500</v>
      </c>
      <c r="I140" s="72">
        <f t="shared" si="41"/>
        <v>70</v>
      </c>
      <c r="J140" s="72">
        <f t="shared" si="41"/>
        <v>0</v>
      </c>
      <c r="K140" s="72">
        <f t="shared" si="41"/>
        <v>0</v>
      </c>
      <c r="L140" s="72">
        <f t="shared" si="41"/>
        <v>0</v>
      </c>
      <c r="M140" s="72">
        <f t="shared" si="41"/>
        <v>0</v>
      </c>
      <c r="N140" s="72">
        <f t="shared" si="41"/>
        <v>500</v>
      </c>
      <c r="O140" s="72">
        <f t="shared" si="41"/>
        <v>0</v>
      </c>
      <c r="P140" s="26"/>
      <c r="Q140" s="26"/>
    </row>
    <row r="141" spans="1:17" hidden="1" x14ac:dyDescent="0.2">
      <c r="A141" s="25">
        <v>3221</v>
      </c>
      <c r="B141" s="27" t="s">
        <v>92</v>
      </c>
      <c r="C141" s="26">
        <f>SUM(D141:O141)</f>
        <v>710</v>
      </c>
      <c r="D141" s="71">
        <v>140</v>
      </c>
      <c r="E141" s="71"/>
      <c r="F141" s="71">
        <v>500</v>
      </c>
      <c r="G141" s="71"/>
      <c r="H141" s="71"/>
      <c r="I141" s="71">
        <v>70</v>
      </c>
      <c r="J141" s="71"/>
      <c r="K141" s="71"/>
      <c r="L141" s="71"/>
      <c r="M141" s="71"/>
      <c r="N141" s="71"/>
      <c r="O141" s="71"/>
      <c r="P141" s="26"/>
      <c r="Q141" s="26"/>
    </row>
    <row r="142" spans="1:17" hidden="1" x14ac:dyDescent="0.2">
      <c r="A142" s="25">
        <v>3222</v>
      </c>
      <c r="B142" s="27" t="s">
        <v>23</v>
      </c>
      <c r="C142" s="26">
        <f>SUM(D142:O142)</f>
        <v>78898</v>
      </c>
      <c r="D142" s="220">
        <v>398</v>
      </c>
      <c r="E142" s="71"/>
      <c r="F142" s="220">
        <v>3000</v>
      </c>
      <c r="G142" s="71"/>
      <c r="H142" s="220">
        <v>75500</v>
      </c>
      <c r="I142" s="71"/>
      <c r="J142" s="71"/>
      <c r="K142" s="71"/>
      <c r="L142" s="189"/>
      <c r="M142" s="71"/>
      <c r="N142" s="71"/>
      <c r="O142" s="71"/>
      <c r="P142" s="26"/>
      <c r="Q142" s="26"/>
    </row>
    <row r="143" spans="1:17" hidden="1" x14ac:dyDescent="0.2">
      <c r="A143" s="25">
        <v>3225</v>
      </c>
      <c r="B143" s="27" t="s">
        <v>66</v>
      </c>
      <c r="C143" s="26">
        <f t="shared" ref="C143" si="42">SUM(D143:O143)</f>
        <v>2000</v>
      </c>
      <c r="D143" s="71"/>
      <c r="E143" s="71">
        <v>1500</v>
      </c>
      <c r="F143" s="71">
        <v>0</v>
      </c>
      <c r="G143" s="71"/>
      <c r="H143" s="71"/>
      <c r="I143" s="71"/>
      <c r="J143" s="71"/>
      <c r="K143" s="71"/>
      <c r="L143" s="71"/>
      <c r="M143" s="71"/>
      <c r="N143" s="71">
        <v>500</v>
      </c>
      <c r="O143" s="71"/>
      <c r="P143" s="26"/>
      <c r="Q143" s="26"/>
    </row>
    <row r="144" spans="1:17" s="41" customFormat="1" hidden="1" x14ac:dyDescent="0.2">
      <c r="A144" s="22">
        <v>323</v>
      </c>
      <c r="B144" s="28"/>
      <c r="C144" s="24">
        <f t="shared" ref="C144:O144" si="43">SUM(C145:C148)</f>
        <v>6231</v>
      </c>
      <c r="D144" s="72">
        <f t="shared" si="43"/>
        <v>331</v>
      </c>
      <c r="E144" s="72">
        <f t="shared" si="43"/>
        <v>2200</v>
      </c>
      <c r="F144" s="72">
        <f t="shared" si="43"/>
        <v>0</v>
      </c>
      <c r="G144" s="72">
        <f t="shared" si="43"/>
        <v>0</v>
      </c>
      <c r="H144" s="72">
        <f t="shared" si="43"/>
        <v>500</v>
      </c>
      <c r="I144" s="72">
        <f t="shared" si="43"/>
        <v>2200</v>
      </c>
      <c r="J144" s="72">
        <f t="shared" si="43"/>
        <v>0</v>
      </c>
      <c r="K144" s="72">
        <f t="shared" si="43"/>
        <v>0</v>
      </c>
      <c r="L144" s="72">
        <f t="shared" si="43"/>
        <v>0</v>
      </c>
      <c r="M144" s="72">
        <f t="shared" si="43"/>
        <v>0</v>
      </c>
      <c r="N144" s="72">
        <f t="shared" si="43"/>
        <v>1000</v>
      </c>
      <c r="O144" s="72">
        <f t="shared" si="43"/>
        <v>0</v>
      </c>
      <c r="P144" s="26"/>
      <c r="Q144" s="26"/>
    </row>
    <row r="145" spans="1:17" hidden="1" x14ac:dyDescent="0.2">
      <c r="A145" s="25">
        <v>3231</v>
      </c>
      <c r="B145" s="27" t="s">
        <v>93</v>
      </c>
      <c r="C145" s="26">
        <f>SUM(D145:O145)</f>
        <v>2865</v>
      </c>
      <c r="D145" s="71">
        <v>265</v>
      </c>
      <c r="E145" s="71"/>
      <c r="F145" s="71">
        <v>0</v>
      </c>
      <c r="G145" s="71"/>
      <c r="H145" s="71">
        <v>500</v>
      </c>
      <c r="I145" s="71">
        <v>2100</v>
      </c>
      <c r="J145" s="71"/>
      <c r="K145" s="71"/>
      <c r="L145" s="71"/>
      <c r="M145" s="71"/>
      <c r="N145" s="71"/>
      <c r="O145" s="71"/>
      <c r="P145" s="26"/>
      <c r="Q145" s="26"/>
    </row>
    <row r="146" spans="1:17" hidden="1" x14ac:dyDescent="0.2">
      <c r="A146" s="25">
        <v>3232</v>
      </c>
      <c r="B146" s="27" t="s">
        <v>84</v>
      </c>
      <c r="C146" s="26">
        <f t="shared" ref="C146:C148" si="44">SUM(D146:O146)</f>
        <v>3200</v>
      </c>
      <c r="D146" s="71"/>
      <c r="E146" s="71">
        <v>2200</v>
      </c>
      <c r="F146" s="71">
        <v>0</v>
      </c>
      <c r="G146" s="71"/>
      <c r="H146" s="71"/>
      <c r="I146" s="71"/>
      <c r="J146" s="71"/>
      <c r="K146" s="71"/>
      <c r="L146" s="71"/>
      <c r="M146" s="71"/>
      <c r="N146" s="71">
        <v>1000</v>
      </c>
      <c r="O146" s="71"/>
      <c r="P146" s="26"/>
      <c r="Q146" s="26"/>
    </row>
    <row r="147" spans="1:17" hidden="1" x14ac:dyDescent="0.2">
      <c r="A147" s="25">
        <v>3235</v>
      </c>
      <c r="B147" s="27" t="s">
        <v>32</v>
      </c>
      <c r="C147" s="26">
        <f t="shared" si="44"/>
        <v>66</v>
      </c>
      <c r="D147" s="71">
        <v>66</v>
      </c>
      <c r="E147" s="71"/>
      <c r="F147" s="71">
        <v>0</v>
      </c>
      <c r="G147" s="71"/>
      <c r="H147" s="71"/>
      <c r="I147" s="71"/>
      <c r="J147" s="71"/>
      <c r="K147" s="71"/>
      <c r="L147" s="71"/>
      <c r="M147" s="71"/>
      <c r="N147" s="71"/>
      <c r="O147" s="71"/>
      <c r="P147" s="26"/>
      <c r="Q147" s="26"/>
    </row>
    <row r="148" spans="1:17" hidden="1" x14ac:dyDescent="0.2">
      <c r="A148" s="25">
        <v>3239</v>
      </c>
      <c r="B148" s="27" t="s">
        <v>96</v>
      </c>
      <c r="C148" s="26">
        <f t="shared" si="44"/>
        <v>100</v>
      </c>
      <c r="D148" s="71"/>
      <c r="E148" s="71"/>
      <c r="F148" s="71">
        <v>0</v>
      </c>
      <c r="G148" s="71"/>
      <c r="H148" s="71"/>
      <c r="I148" s="71">
        <v>100</v>
      </c>
      <c r="J148" s="71"/>
      <c r="K148" s="71"/>
      <c r="L148" s="71"/>
      <c r="M148" s="71"/>
      <c r="N148" s="71"/>
      <c r="O148" s="71"/>
      <c r="P148" s="26"/>
      <c r="Q148" s="26"/>
    </row>
    <row r="149" spans="1:17" s="41" customFormat="1" hidden="1" x14ac:dyDescent="0.2">
      <c r="A149" s="22">
        <v>329</v>
      </c>
      <c r="B149" s="28"/>
      <c r="C149" s="24">
        <f t="shared" ref="C149:O149" si="45">SUM(C150:C152)</f>
        <v>1902</v>
      </c>
      <c r="D149" s="72">
        <f t="shared" si="45"/>
        <v>172</v>
      </c>
      <c r="E149" s="72">
        <f t="shared" si="45"/>
        <v>1300</v>
      </c>
      <c r="F149" s="72">
        <f t="shared" si="45"/>
        <v>0</v>
      </c>
      <c r="G149" s="72">
        <f t="shared" si="45"/>
        <v>0</v>
      </c>
      <c r="H149" s="72">
        <f t="shared" si="45"/>
        <v>0</v>
      </c>
      <c r="I149" s="72">
        <f t="shared" si="45"/>
        <v>330</v>
      </c>
      <c r="J149" s="72">
        <f t="shared" si="45"/>
        <v>0</v>
      </c>
      <c r="K149" s="72">
        <f t="shared" si="45"/>
        <v>0</v>
      </c>
      <c r="L149" s="72">
        <f t="shared" si="45"/>
        <v>0</v>
      </c>
      <c r="M149" s="72">
        <f t="shared" si="45"/>
        <v>0</v>
      </c>
      <c r="N149" s="72">
        <f t="shared" si="45"/>
        <v>0</v>
      </c>
      <c r="O149" s="72">
        <f t="shared" si="45"/>
        <v>100</v>
      </c>
      <c r="P149" s="26"/>
      <c r="Q149" s="26"/>
    </row>
    <row r="150" spans="1:17" hidden="1" x14ac:dyDescent="0.2">
      <c r="A150" s="25">
        <v>3291</v>
      </c>
      <c r="B150" s="27" t="s">
        <v>97</v>
      </c>
      <c r="C150" s="26">
        <f>SUM(D150:O150)</f>
        <v>20</v>
      </c>
      <c r="D150" s="71"/>
      <c r="E150" s="71"/>
      <c r="F150" s="71">
        <v>0</v>
      </c>
      <c r="G150" s="71"/>
      <c r="H150" s="71"/>
      <c r="I150" s="71">
        <v>20</v>
      </c>
      <c r="J150" s="71"/>
      <c r="K150" s="71"/>
      <c r="L150" s="71"/>
      <c r="M150" s="71"/>
      <c r="N150" s="71"/>
      <c r="O150" s="71"/>
      <c r="P150" s="26"/>
      <c r="Q150" s="26"/>
    </row>
    <row r="151" spans="1:17" hidden="1" x14ac:dyDescent="0.2">
      <c r="A151" s="25">
        <v>3293</v>
      </c>
      <c r="B151" s="27" t="s">
        <v>38</v>
      </c>
      <c r="C151" s="26">
        <f t="shared" ref="C151:C152" si="46">SUM(D151:O151)</f>
        <v>416</v>
      </c>
      <c r="D151" s="71">
        <v>106</v>
      </c>
      <c r="E151" s="71">
        <v>300</v>
      </c>
      <c r="F151" s="71">
        <v>0</v>
      </c>
      <c r="G151" s="71"/>
      <c r="H151" s="71">
        <v>0</v>
      </c>
      <c r="I151" s="71">
        <v>10</v>
      </c>
      <c r="J151" s="71"/>
      <c r="K151" s="71"/>
      <c r="L151" s="71"/>
      <c r="M151" s="71"/>
      <c r="N151" s="71"/>
      <c r="O151" s="71"/>
      <c r="P151" s="26"/>
      <c r="Q151" s="26"/>
    </row>
    <row r="152" spans="1:17" hidden="1" x14ac:dyDescent="0.2">
      <c r="A152" s="25">
        <v>3299</v>
      </c>
      <c r="B152" s="27" t="s">
        <v>100</v>
      </c>
      <c r="C152" s="26">
        <f t="shared" si="46"/>
        <v>1466</v>
      </c>
      <c r="D152" s="71">
        <v>66</v>
      </c>
      <c r="E152" s="71">
        <v>1000</v>
      </c>
      <c r="F152" s="71">
        <v>0</v>
      </c>
      <c r="G152" s="71"/>
      <c r="H152" s="71"/>
      <c r="I152" s="71">
        <v>300</v>
      </c>
      <c r="J152" s="71"/>
      <c r="K152" s="71"/>
      <c r="L152" s="71"/>
      <c r="M152" s="71"/>
      <c r="N152" s="71"/>
      <c r="O152" s="71">
        <v>100</v>
      </c>
      <c r="P152" s="26"/>
      <c r="Q152" s="26"/>
    </row>
    <row r="153" spans="1:17" x14ac:dyDescent="0.2">
      <c r="A153" s="22">
        <v>34</v>
      </c>
      <c r="B153" s="28" t="s">
        <v>145</v>
      </c>
      <c r="C153" s="24">
        <f>C154</f>
        <v>13</v>
      </c>
      <c r="D153" s="72">
        <f t="shared" ref="D153:O154" si="47">D154</f>
        <v>13</v>
      </c>
      <c r="E153" s="72">
        <f t="shared" si="47"/>
        <v>0</v>
      </c>
      <c r="F153" s="72">
        <f t="shared" si="47"/>
        <v>0</v>
      </c>
      <c r="G153" s="72">
        <f t="shared" si="47"/>
        <v>0</v>
      </c>
      <c r="H153" s="72">
        <f t="shared" si="47"/>
        <v>0</v>
      </c>
      <c r="I153" s="72">
        <f t="shared" si="47"/>
        <v>0</v>
      </c>
      <c r="J153" s="72">
        <f t="shared" si="47"/>
        <v>0</v>
      </c>
      <c r="K153" s="72">
        <f t="shared" si="47"/>
        <v>0</v>
      </c>
      <c r="L153" s="72">
        <f t="shared" si="47"/>
        <v>0</v>
      </c>
      <c r="M153" s="72">
        <f t="shared" si="47"/>
        <v>0</v>
      </c>
      <c r="N153" s="72">
        <f t="shared" si="47"/>
        <v>0</v>
      </c>
      <c r="O153" s="72">
        <f t="shared" si="47"/>
        <v>0</v>
      </c>
      <c r="P153" s="24">
        <v>15</v>
      </c>
      <c r="Q153" s="24">
        <v>15</v>
      </c>
    </row>
    <row r="154" spans="1:17" hidden="1" x14ac:dyDescent="0.2">
      <c r="A154" s="22">
        <v>343</v>
      </c>
      <c r="B154" s="27"/>
      <c r="C154" s="24">
        <f>C155</f>
        <v>13</v>
      </c>
      <c r="D154" s="24">
        <f t="shared" si="47"/>
        <v>13</v>
      </c>
      <c r="E154" s="24">
        <f t="shared" si="47"/>
        <v>0</v>
      </c>
      <c r="F154" s="24">
        <f t="shared" si="47"/>
        <v>0</v>
      </c>
      <c r="G154" s="24">
        <f t="shared" si="47"/>
        <v>0</v>
      </c>
      <c r="H154" s="72">
        <f t="shared" si="47"/>
        <v>0</v>
      </c>
      <c r="I154" s="24">
        <f t="shared" si="47"/>
        <v>0</v>
      </c>
      <c r="J154" s="24">
        <f t="shared" si="47"/>
        <v>0</v>
      </c>
      <c r="K154" s="24">
        <f t="shared" si="47"/>
        <v>0</v>
      </c>
      <c r="L154" s="24">
        <f t="shared" si="47"/>
        <v>0</v>
      </c>
      <c r="M154" s="24">
        <f t="shared" si="47"/>
        <v>0</v>
      </c>
      <c r="N154" s="24">
        <f t="shared" si="47"/>
        <v>0</v>
      </c>
      <c r="O154" s="24">
        <f t="shared" si="47"/>
        <v>0</v>
      </c>
      <c r="P154" s="26"/>
      <c r="Q154" s="26"/>
    </row>
    <row r="155" spans="1:17" hidden="1" x14ac:dyDescent="0.2">
      <c r="A155" s="25">
        <v>3431</v>
      </c>
      <c r="B155" s="27" t="s">
        <v>42</v>
      </c>
      <c r="C155" s="26">
        <f>SUM(D155:O155)</f>
        <v>13</v>
      </c>
      <c r="D155" s="71">
        <v>13</v>
      </c>
      <c r="E155" s="71"/>
      <c r="F155" s="71">
        <v>0</v>
      </c>
      <c r="G155" s="71"/>
      <c r="H155" s="71"/>
      <c r="I155" s="71"/>
      <c r="J155" s="71"/>
      <c r="K155" s="71"/>
      <c r="L155" s="71"/>
      <c r="M155" s="71"/>
      <c r="N155" s="71"/>
      <c r="O155" s="71"/>
      <c r="P155" s="26"/>
      <c r="Q155" s="26"/>
    </row>
    <row r="156" spans="1:17" x14ac:dyDescent="0.2">
      <c r="A156" s="22">
        <v>37</v>
      </c>
      <c r="B156" s="28" t="s">
        <v>167</v>
      </c>
      <c r="C156" s="24">
        <f>C157</f>
        <v>28000</v>
      </c>
      <c r="D156" s="72">
        <f t="shared" ref="D156:O156" si="48">D157</f>
        <v>0</v>
      </c>
      <c r="E156" s="72">
        <f t="shared" si="48"/>
        <v>0</v>
      </c>
      <c r="F156" s="72">
        <f t="shared" si="48"/>
        <v>0</v>
      </c>
      <c r="G156" s="72">
        <f t="shared" si="48"/>
        <v>0</v>
      </c>
      <c r="H156" s="72">
        <f t="shared" si="48"/>
        <v>28000</v>
      </c>
      <c r="I156" s="72">
        <f t="shared" si="48"/>
        <v>0</v>
      </c>
      <c r="J156" s="72">
        <f t="shared" si="48"/>
        <v>0</v>
      </c>
      <c r="K156" s="72">
        <f t="shared" si="48"/>
        <v>0</v>
      </c>
      <c r="L156" s="72">
        <f t="shared" si="48"/>
        <v>0</v>
      </c>
      <c r="M156" s="72">
        <f t="shared" si="48"/>
        <v>0</v>
      </c>
      <c r="N156" s="72">
        <f t="shared" si="48"/>
        <v>0</v>
      </c>
      <c r="O156" s="72">
        <f t="shared" si="48"/>
        <v>0</v>
      </c>
      <c r="P156" s="24">
        <v>30000</v>
      </c>
      <c r="Q156" s="24">
        <v>30000</v>
      </c>
    </row>
    <row r="157" spans="1:17" hidden="1" x14ac:dyDescent="0.2">
      <c r="A157" s="22">
        <v>372</v>
      </c>
      <c r="B157" s="28" t="s">
        <v>101</v>
      </c>
      <c r="C157" s="24">
        <f>C159+C158</f>
        <v>28000</v>
      </c>
      <c r="D157" s="72">
        <f t="shared" ref="D157:O157" si="49">D159</f>
        <v>0</v>
      </c>
      <c r="E157" s="72">
        <f t="shared" si="49"/>
        <v>0</v>
      </c>
      <c r="F157" s="72">
        <f t="shared" si="49"/>
        <v>0</v>
      </c>
      <c r="G157" s="72">
        <f t="shared" si="49"/>
        <v>0</v>
      </c>
      <c r="H157" s="72">
        <f>H158+H159</f>
        <v>28000</v>
      </c>
      <c r="I157" s="72">
        <f t="shared" si="49"/>
        <v>0</v>
      </c>
      <c r="J157" s="72">
        <f t="shared" si="49"/>
        <v>0</v>
      </c>
      <c r="K157" s="72">
        <f t="shared" si="49"/>
        <v>0</v>
      </c>
      <c r="L157" s="72">
        <f t="shared" si="49"/>
        <v>0</v>
      </c>
      <c r="M157" s="72">
        <f t="shared" si="49"/>
        <v>0</v>
      </c>
      <c r="N157" s="72">
        <f t="shared" si="49"/>
        <v>0</v>
      </c>
      <c r="O157" s="72">
        <f t="shared" si="49"/>
        <v>0</v>
      </c>
      <c r="P157" s="26"/>
      <c r="Q157" s="26"/>
    </row>
    <row r="158" spans="1:17" hidden="1" x14ac:dyDescent="0.2">
      <c r="A158" s="25">
        <v>3721</v>
      </c>
      <c r="B158" s="27" t="s">
        <v>126</v>
      </c>
      <c r="C158" s="26">
        <f>SUM(D158:O158)</f>
        <v>2000</v>
      </c>
      <c r="D158" s="71"/>
      <c r="E158" s="71"/>
      <c r="F158" s="71"/>
      <c r="G158" s="71"/>
      <c r="H158" s="71">
        <v>2000</v>
      </c>
      <c r="I158" s="71"/>
      <c r="J158" s="71"/>
      <c r="K158" s="71"/>
      <c r="L158" s="71"/>
      <c r="M158" s="71"/>
      <c r="N158" s="71"/>
      <c r="O158" s="71"/>
      <c r="P158" s="26"/>
      <c r="Q158" s="26"/>
    </row>
    <row r="159" spans="1:17" hidden="1" x14ac:dyDescent="0.2">
      <c r="A159" s="25">
        <v>3722</v>
      </c>
      <c r="B159" s="27" t="s">
        <v>127</v>
      </c>
      <c r="C159" s="26">
        <f>SUM(D159:O159)</f>
        <v>26000</v>
      </c>
      <c r="D159" s="71"/>
      <c r="E159" s="71"/>
      <c r="F159" s="71"/>
      <c r="G159" s="71"/>
      <c r="H159" s="71">
        <v>26000</v>
      </c>
      <c r="I159" s="71"/>
      <c r="J159" s="71"/>
      <c r="K159" s="71"/>
      <c r="L159" s="71"/>
      <c r="M159" s="71"/>
      <c r="N159" s="71"/>
      <c r="O159" s="71"/>
      <c r="P159" s="26"/>
      <c r="Q159" s="26"/>
    </row>
    <row r="160" spans="1:17" x14ac:dyDescent="0.2">
      <c r="A160" s="22">
        <v>42</v>
      </c>
      <c r="B160" s="28" t="s">
        <v>146</v>
      </c>
      <c r="C160" s="24">
        <f t="shared" ref="C160:O160" si="50">C161+C163</f>
        <v>9000</v>
      </c>
      <c r="D160" s="72">
        <f t="shared" si="50"/>
        <v>0</v>
      </c>
      <c r="E160" s="72">
        <f t="shared" si="50"/>
        <v>2000</v>
      </c>
      <c r="F160" s="72">
        <f t="shared" si="50"/>
        <v>0</v>
      </c>
      <c r="G160" s="72">
        <f t="shared" si="50"/>
        <v>0</v>
      </c>
      <c r="H160" s="72">
        <f t="shared" si="50"/>
        <v>7000</v>
      </c>
      <c r="I160" s="72">
        <f t="shared" si="50"/>
        <v>0</v>
      </c>
      <c r="J160" s="72">
        <f t="shared" si="50"/>
        <v>0</v>
      </c>
      <c r="K160" s="72">
        <f t="shared" si="50"/>
        <v>0</v>
      </c>
      <c r="L160" s="72">
        <f t="shared" si="50"/>
        <v>0</v>
      </c>
      <c r="M160" s="72">
        <f t="shared" si="50"/>
        <v>0</v>
      </c>
      <c r="N160" s="72">
        <f t="shared" si="50"/>
        <v>0</v>
      </c>
      <c r="O160" s="72">
        <f t="shared" si="50"/>
        <v>0</v>
      </c>
      <c r="P160" s="24">
        <v>9000</v>
      </c>
      <c r="Q160" s="24">
        <v>9000</v>
      </c>
    </row>
    <row r="161" spans="1:20" hidden="1" x14ac:dyDescent="0.2">
      <c r="A161" s="22">
        <v>422</v>
      </c>
      <c r="B161" s="28"/>
      <c r="C161" s="24">
        <f t="shared" ref="C161:O161" si="51">SUM(C162:C162)</f>
        <v>2000</v>
      </c>
      <c r="D161" s="72">
        <f t="shared" si="51"/>
        <v>0</v>
      </c>
      <c r="E161" s="72">
        <f t="shared" si="51"/>
        <v>2000</v>
      </c>
      <c r="F161" s="72">
        <f t="shared" si="51"/>
        <v>0</v>
      </c>
      <c r="G161" s="72">
        <f t="shared" si="51"/>
        <v>0</v>
      </c>
      <c r="H161" s="72">
        <f t="shared" si="51"/>
        <v>0</v>
      </c>
      <c r="I161" s="72">
        <f t="shared" si="51"/>
        <v>0</v>
      </c>
      <c r="J161" s="72">
        <f t="shared" si="51"/>
        <v>0</v>
      </c>
      <c r="K161" s="72">
        <f t="shared" si="51"/>
        <v>0</v>
      </c>
      <c r="L161" s="72">
        <f t="shared" si="51"/>
        <v>0</v>
      </c>
      <c r="M161" s="72">
        <f t="shared" si="51"/>
        <v>0</v>
      </c>
      <c r="N161" s="72">
        <f t="shared" si="51"/>
        <v>0</v>
      </c>
      <c r="O161" s="72">
        <f t="shared" si="51"/>
        <v>0</v>
      </c>
      <c r="P161" s="26"/>
      <c r="Q161" s="26"/>
    </row>
    <row r="162" spans="1:20" hidden="1" x14ac:dyDescent="0.2">
      <c r="A162" s="25">
        <v>4226</v>
      </c>
      <c r="B162" s="2" t="s">
        <v>44</v>
      </c>
      <c r="C162" s="26">
        <f t="shared" ref="C162" si="52">SUM(D162:O162)</f>
        <v>2000</v>
      </c>
      <c r="D162" s="72"/>
      <c r="E162" s="71">
        <v>2000</v>
      </c>
      <c r="F162" s="71">
        <v>0</v>
      </c>
      <c r="G162" s="72"/>
      <c r="H162" s="72"/>
      <c r="I162" s="24"/>
      <c r="J162" s="26"/>
      <c r="K162" s="26"/>
      <c r="L162" s="26"/>
      <c r="M162" s="24"/>
      <c r="N162" s="24"/>
      <c r="O162" s="24"/>
      <c r="P162" s="26"/>
      <c r="Q162" s="26"/>
    </row>
    <row r="163" spans="1:20" s="41" customFormat="1" hidden="1" x14ac:dyDescent="0.2">
      <c r="A163" s="22">
        <v>424</v>
      </c>
      <c r="B163" s="38"/>
      <c r="C163" s="24">
        <f>C164</f>
        <v>7000</v>
      </c>
      <c r="D163" s="72">
        <f t="shared" ref="D163:O163" si="53">D164</f>
        <v>0</v>
      </c>
      <c r="E163" s="72">
        <f t="shared" si="53"/>
        <v>0</v>
      </c>
      <c r="F163" s="72">
        <f t="shared" si="53"/>
        <v>0</v>
      </c>
      <c r="G163" s="72">
        <f t="shared" si="53"/>
        <v>0</v>
      </c>
      <c r="H163" s="72">
        <f t="shared" si="53"/>
        <v>7000</v>
      </c>
      <c r="I163" s="24">
        <f t="shared" si="53"/>
        <v>0</v>
      </c>
      <c r="J163" s="24">
        <f t="shared" si="53"/>
        <v>0</v>
      </c>
      <c r="K163" s="24">
        <f t="shared" si="53"/>
        <v>0</v>
      </c>
      <c r="L163" s="24">
        <f t="shared" si="53"/>
        <v>0</v>
      </c>
      <c r="M163" s="24">
        <f t="shared" si="53"/>
        <v>0</v>
      </c>
      <c r="N163" s="24">
        <f t="shared" si="53"/>
        <v>0</v>
      </c>
      <c r="O163" s="24">
        <f t="shared" si="53"/>
        <v>0</v>
      </c>
      <c r="P163" s="26"/>
      <c r="Q163" s="26"/>
    </row>
    <row r="164" spans="1:20" hidden="1" x14ac:dyDescent="0.2">
      <c r="A164" s="25">
        <v>4241</v>
      </c>
      <c r="B164" s="2" t="s">
        <v>45</v>
      </c>
      <c r="C164" s="26">
        <f>SUM(D164:O164)</f>
        <v>7000</v>
      </c>
      <c r="D164" s="72"/>
      <c r="E164" s="72"/>
      <c r="F164" s="71">
        <v>0</v>
      </c>
      <c r="G164" s="72"/>
      <c r="H164" s="71">
        <v>7000</v>
      </c>
      <c r="I164" s="24"/>
      <c r="J164" s="26"/>
      <c r="K164" s="26"/>
      <c r="L164" s="26">
        <v>0</v>
      </c>
      <c r="M164" s="26"/>
      <c r="N164" s="26"/>
      <c r="O164" s="24"/>
      <c r="P164" s="24"/>
      <c r="Q164" s="24"/>
    </row>
    <row r="165" spans="1:20" x14ac:dyDescent="0.2">
      <c r="A165" s="29"/>
      <c r="B165" s="30" t="s">
        <v>46</v>
      </c>
      <c r="C165" s="31">
        <f>C133+C136+C153+C156+C160</f>
        <v>128100</v>
      </c>
      <c r="D165" s="31">
        <f t="shared" ref="D165:O165" si="54">D133+D136+D153+D156+D160</f>
        <v>1200</v>
      </c>
      <c r="E165" s="31">
        <f t="shared" si="54"/>
        <v>7000</v>
      </c>
      <c r="F165" s="31">
        <f t="shared" si="54"/>
        <v>4000</v>
      </c>
      <c r="G165" s="31">
        <f t="shared" si="54"/>
        <v>0</v>
      </c>
      <c r="H165" s="31">
        <f t="shared" si="54"/>
        <v>111700</v>
      </c>
      <c r="I165" s="31">
        <f t="shared" si="54"/>
        <v>2600</v>
      </c>
      <c r="J165" s="31">
        <f t="shared" si="54"/>
        <v>0</v>
      </c>
      <c r="K165" s="31">
        <f t="shared" si="54"/>
        <v>0</v>
      </c>
      <c r="L165" s="31">
        <f t="shared" si="54"/>
        <v>0</v>
      </c>
      <c r="M165" s="31">
        <f t="shared" si="54"/>
        <v>0</v>
      </c>
      <c r="N165" s="31">
        <f t="shared" si="54"/>
        <v>1500</v>
      </c>
      <c r="O165" s="31">
        <f t="shared" si="54"/>
        <v>100</v>
      </c>
      <c r="P165" s="31">
        <f>SUM(P133:P164)</f>
        <v>134415</v>
      </c>
      <c r="Q165" s="31">
        <f>SUM(Q133:Q164)</f>
        <v>134415</v>
      </c>
    </row>
    <row r="166" spans="1:20" x14ac:dyDescent="0.2">
      <c r="A166" s="60"/>
      <c r="B166" s="64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</row>
    <row r="167" spans="1:20" x14ac:dyDescent="0.2">
      <c r="A167" s="13" t="s">
        <v>135</v>
      </c>
      <c r="B167" s="51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</row>
    <row r="168" spans="1:20" x14ac:dyDescent="0.2">
      <c r="A168" s="258" t="s">
        <v>138</v>
      </c>
      <c r="B168" s="258"/>
      <c r="C168" s="258"/>
      <c r="D168" s="258"/>
      <c r="E168" s="258"/>
      <c r="F168" s="258"/>
      <c r="G168" s="258"/>
      <c r="H168" s="258"/>
      <c r="I168" s="258"/>
      <c r="J168" s="36"/>
      <c r="K168" s="36"/>
      <c r="L168" s="36"/>
      <c r="M168" s="36"/>
      <c r="N168" s="36"/>
      <c r="O168" s="36"/>
      <c r="P168" s="36"/>
      <c r="Q168" s="36"/>
    </row>
    <row r="169" spans="1:20" x14ac:dyDescent="0.2">
      <c r="A169" s="258" t="s">
        <v>185</v>
      </c>
      <c r="B169" s="258"/>
      <c r="C169" s="258"/>
      <c r="D169" s="258"/>
      <c r="E169" s="258"/>
      <c r="F169" s="258"/>
      <c r="G169" s="258"/>
      <c r="H169" s="36"/>
      <c r="I169" s="36"/>
      <c r="J169" s="36"/>
      <c r="K169" s="36"/>
      <c r="L169" s="36"/>
      <c r="M169" s="36"/>
      <c r="N169" s="36"/>
      <c r="O169" s="36"/>
      <c r="P169" s="36"/>
      <c r="Q169" s="36"/>
    </row>
    <row r="170" spans="1:20" x14ac:dyDescent="0.2">
      <c r="A170" s="6"/>
      <c r="B170" s="6"/>
      <c r="D170" s="6"/>
      <c r="O170" s="69"/>
      <c r="T170" s="4"/>
    </row>
    <row r="171" spans="1:20" s="12" customFormat="1" ht="38.25" x14ac:dyDescent="0.2">
      <c r="A171" s="20" t="s">
        <v>9</v>
      </c>
      <c r="B171" s="20" t="s">
        <v>10</v>
      </c>
      <c r="C171" s="21" t="s">
        <v>186</v>
      </c>
      <c r="D171" s="21" t="s">
        <v>11</v>
      </c>
      <c r="E171" s="21" t="s">
        <v>12</v>
      </c>
      <c r="F171" s="21" t="s">
        <v>13</v>
      </c>
      <c r="G171" s="21" t="s">
        <v>14</v>
      </c>
      <c r="H171" s="21" t="s">
        <v>15</v>
      </c>
      <c r="I171" s="21" t="s">
        <v>16</v>
      </c>
      <c r="J171" s="21"/>
      <c r="K171" s="21" t="s">
        <v>17</v>
      </c>
      <c r="L171" s="21" t="s">
        <v>1</v>
      </c>
      <c r="M171" s="21" t="s">
        <v>18</v>
      </c>
      <c r="N171" s="21"/>
      <c r="O171" s="21"/>
      <c r="P171" s="21" t="s">
        <v>130</v>
      </c>
      <c r="Q171" s="21" t="s">
        <v>187</v>
      </c>
    </row>
    <row r="172" spans="1:20" s="12" customFormat="1" x14ac:dyDescent="0.2">
      <c r="A172" s="73">
        <v>31</v>
      </c>
      <c r="B172" s="87" t="s">
        <v>143</v>
      </c>
      <c r="C172" s="75">
        <f>C173+C175</f>
        <v>4700</v>
      </c>
      <c r="D172" s="75">
        <f t="shared" ref="D172:O172" si="55">D173+D175</f>
        <v>0</v>
      </c>
      <c r="E172" s="75">
        <f t="shared" si="55"/>
        <v>4700</v>
      </c>
      <c r="F172" s="75">
        <f t="shared" si="55"/>
        <v>0</v>
      </c>
      <c r="G172" s="75">
        <f t="shared" si="55"/>
        <v>0</v>
      </c>
      <c r="H172" s="75">
        <f t="shared" si="55"/>
        <v>0</v>
      </c>
      <c r="I172" s="75">
        <f t="shared" si="55"/>
        <v>0</v>
      </c>
      <c r="J172" s="75">
        <f t="shared" si="55"/>
        <v>0</v>
      </c>
      <c r="K172" s="75">
        <f t="shared" si="55"/>
        <v>0</v>
      </c>
      <c r="L172" s="75">
        <f t="shared" si="55"/>
        <v>0</v>
      </c>
      <c r="M172" s="75">
        <f t="shared" si="55"/>
        <v>0</v>
      </c>
      <c r="N172" s="75">
        <f t="shared" si="55"/>
        <v>0</v>
      </c>
      <c r="O172" s="75">
        <f t="shared" si="55"/>
        <v>0</v>
      </c>
      <c r="P172" s="75">
        <v>4700</v>
      </c>
      <c r="Q172" s="75">
        <v>4700</v>
      </c>
    </row>
    <row r="173" spans="1:20" hidden="1" x14ac:dyDescent="0.2">
      <c r="A173" s="22">
        <v>311</v>
      </c>
      <c r="B173" s="23"/>
      <c r="C173" s="24">
        <f>C174</f>
        <v>4000</v>
      </c>
      <c r="D173" s="24"/>
      <c r="E173" s="24">
        <f>E174</f>
        <v>4000</v>
      </c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</row>
    <row r="174" spans="1:20" hidden="1" x14ac:dyDescent="0.2">
      <c r="A174" s="25">
        <v>3111</v>
      </c>
      <c r="B174" s="65" t="s">
        <v>88</v>
      </c>
      <c r="C174" s="26">
        <f>E174</f>
        <v>4000</v>
      </c>
      <c r="D174" s="26"/>
      <c r="E174" s="26">
        <v>4000</v>
      </c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63"/>
    </row>
    <row r="175" spans="1:20" hidden="1" x14ac:dyDescent="0.2">
      <c r="A175" s="22">
        <v>313</v>
      </c>
      <c r="B175" s="23"/>
      <c r="C175" s="24">
        <f>C176</f>
        <v>700</v>
      </c>
      <c r="D175" s="24"/>
      <c r="E175" s="24">
        <f>E176</f>
        <v>700</v>
      </c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63"/>
    </row>
    <row r="176" spans="1:20" hidden="1" x14ac:dyDescent="0.2">
      <c r="A176" s="25">
        <v>3132</v>
      </c>
      <c r="B176" s="65" t="s">
        <v>90</v>
      </c>
      <c r="C176" s="26">
        <f>E176</f>
        <v>700</v>
      </c>
      <c r="D176" s="26"/>
      <c r="E176" s="26">
        <v>700</v>
      </c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63"/>
    </row>
    <row r="177" spans="1:18" x14ac:dyDescent="0.2">
      <c r="A177" s="22">
        <v>32</v>
      </c>
      <c r="B177" s="87" t="s">
        <v>144</v>
      </c>
      <c r="C177" s="24">
        <f>C178+C180</f>
        <v>380</v>
      </c>
      <c r="D177" s="24">
        <f t="shared" ref="D177:O177" si="56">D178+D180</f>
        <v>0</v>
      </c>
      <c r="E177" s="24">
        <f t="shared" si="56"/>
        <v>380</v>
      </c>
      <c r="F177" s="24">
        <f t="shared" si="56"/>
        <v>0</v>
      </c>
      <c r="G177" s="24">
        <f t="shared" si="56"/>
        <v>0</v>
      </c>
      <c r="H177" s="24">
        <f t="shared" si="56"/>
        <v>0</v>
      </c>
      <c r="I177" s="24">
        <f t="shared" si="56"/>
        <v>0</v>
      </c>
      <c r="J177" s="24">
        <f t="shared" si="56"/>
        <v>0</v>
      </c>
      <c r="K177" s="24">
        <f t="shared" si="56"/>
        <v>0</v>
      </c>
      <c r="L177" s="24">
        <f t="shared" si="56"/>
        <v>0</v>
      </c>
      <c r="M177" s="24">
        <f t="shared" si="56"/>
        <v>0</v>
      </c>
      <c r="N177" s="24">
        <f t="shared" si="56"/>
        <v>0</v>
      </c>
      <c r="O177" s="24">
        <f t="shared" si="56"/>
        <v>0</v>
      </c>
      <c r="P177" s="24">
        <v>380</v>
      </c>
      <c r="Q177" s="24">
        <v>380</v>
      </c>
      <c r="R177" s="63"/>
    </row>
    <row r="178" spans="1:18" hidden="1" x14ac:dyDescent="0.2">
      <c r="A178" s="22">
        <v>321</v>
      </c>
      <c r="B178" s="23"/>
      <c r="C178" s="24">
        <f>C179</f>
        <v>50</v>
      </c>
      <c r="D178" s="24">
        <f t="shared" ref="D178:O178" si="57">D179</f>
        <v>0</v>
      </c>
      <c r="E178" s="24">
        <f t="shared" si="57"/>
        <v>50</v>
      </c>
      <c r="F178" s="24">
        <f t="shared" si="57"/>
        <v>0</v>
      </c>
      <c r="G178" s="24">
        <f t="shared" si="57"/>
        <v>0</v>
      </c>
      <c r="H178" s="24">
        <f t="shared" si="57"/>
        <v>0</v>
      </c>
      <c r="I178" s="24">
        <f t="shared" si="57"/>
        <v>0</v>
      </c>
      <c r="J178" s="24">
        <f t="shared" si="57"/>
        <v>0</v>
      </c>
      <c r="K178" s="24">
        <f t="shared" si="57"/>
        <v>0</v>
      </c>
      <c r="L178" s="24">
        <f t="shared" si="57"/>
        <v>0</v>
      </c>
      <c r="M178" s="24">
        <f t="shared" si="57"/>
        <v>0</v>
      </c>
      <c r="N178" s="24">
        <f t="shared" si="57"/>
        <v>0</v>
      </c>
      <c r="O178" s="24">
        <f t="shared" si="57"/>
        <v>0</v>
      </c>
      <c r="P178" s="24"/>
      <c r="Q178" s="24"/>
      <c r="R178" s="63"/>
    </row>
    <row r="179" spans="1:18" hidden="1" x14ac:dyDescent="0.2">
      <c r="A179" s="25">
        <v>3211</v>
      </c>
      <c r="B179" s="27" t="s">
        <v>19</v>
      </c>
      <c r="C179" s="26">
        <f>E179</f>
        <v>50</v>
      </c>
      <c r="D179" s="26"/>
      <c r="E179" s="26">
        <v>50</v>
      </c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63"/>
    </row>
    <row r="180" spans="1:18" hidden="1" x14ac:dyDescent="0.2">
      <c r="A180" s="22">
        <v>322</v>
      </c>
      <c r="B180" s="28"/>
      <c r="C180" s="24">
        <f>C181+C182</f>
        <v>330</v>
      </c>
      <c r="D180" s="24">
        <f t="shared" ref="D180:O180" si="58">D181+D182</f>
        <v>0</v>
      </c>
      <c r="E180" s="24">
        <f t="shared" si="58"/>
        <v>330</v>
      </c>
      <c r="F180" s="24">
        <f t="shared" si="58"/>
        <v>0</v>
      </c>
      <c r="G180" s="24">
        <f t="shared" si="58"/>
        <v>0</v>
      </c>
      <c r="H180" s="24">
        <f t="shared" si="58"/>
        <v>0</v>
      </c>
      <c r="I180" s="24">
        <f t="shared" si="58"/>
        <v>0</v>
      </c>
      <c r="J180" s="24">
        <f t="shared" si="58"/>
        <v>0</v>
      </c>
      <c r="K180" s="24">
        <f t="shared" si="58"/>
        <v>0</v>
      </c>
      <c r="L180" s="24">
        <f t="shared" si="58"/>
        <v>0</v>
      </c>
      <c r="M180" s="24">
        <f t="shared" si="58"/>
        <v>0</v>
      </c>
      <c r="N180" s="24">
        <f t="shared" si="58"/>
        <v>0</v>
      </c>
      <c r="O180" s="24">
        <f t="shared" si="58"/>
        <v>0</v>
      </c>
      <c r="P180" s="24"/>
      <c r="Q180" s="24"/>
      <c r="R180" s="63"/>
    </row>
    <row r="181" spans="1:18" hidden="1" x14ac:dyDescent="0.2">
      <c r="A181" s="25">
        <v>3221</v>
      </c>
      <c r="B181" s="65" t="s">
        <v>184</v>
      </c>
      <c r="C181" s="26">
        <f>E181</f>
        <v>300</v>
      </c>
      <c r="D181" s="26"/>
      <c r="E181" s="71">
        <v>300</v>
      </c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4"/>
      <c r="Q181" s="24"/>
      <c r="R181" s="63"/>
    </row>
    <row r="182" spans="1:18" hidden="1" x14ac:dyDescent="0.2">
      <c r="A182" s="25">
        <v>3225</v>
      </c>
      <c r="B182" s="65" t="s">
        <v>66</v>
      </c>
      <c r="C182" s="26">
        <f>E182</f>
        <v>30</v>
      </c>
      <c r="D182" s="26"/>
      <c r="E182" s="71">
        <v>30</v>
      </c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4"/>
      <c r="Q182" s="24"/>
      <c r="R182" s="63"/>
    </row>
    <row r="183" spans="1:18" x14ac:dyDescent="0.2">
      <c r="A183" s="29"/>
      <c r="B183" s="30" t="s">
        <v>46</v>
      </c>
      <c r="C183" s="31">
        <f>C172+C177</f>
        <v>5080</v>
      </c>
      <c r="D183" s="31">
        <f t="shared" ref="D183:P183" si="59">D172+D177</f>
        <v>0</v>
      </c>
      <c r="E183" s="31">
        <f t="shared" si="59"/>
        <v>5080</v>
      </c>
      <c r="F183" s="31">
        <f t="shared" si="59"/>
        <v>0</v>
      </c>
      <c r="G183" s="31">
        <f t="shared" si="59"/>
        <v>0</v>
      </c>
      <c r="H183" s="31">
        <f t="shared" si="59"/>
        <v>0</v>
      </c>
      <c r="I183" s="31">
        <f t="shared" si="59"/>
        <v>0</v>
      </c>
      <c r="J183" s="31">
        <f t="shared" si="59"/>
        <v>0</v>
      </c>
      <c r="K183" s="31">
        <f t="shared" si="59"/>
        <v>0</v>
      </c>
      <c r="L183" s="31">
        <f t="shared" si="59"/>
        <v>0</v>
      </c>
      <c r="M183" s="31">
        <f t="shared" si="59"/>
        <v>0</v>
      </c>
      <c r="N183" s="31">
        <f t="shared" si="59"/>
        <v>0</v>
      </c>
      <c r="O183" s="31">
        <f t="shared" si="59"/>
        <v>0</v>
      </c>
      <c r="P183" s="31">
        <f t="shared" si="59"/>
        <v>5080</v>
      </c>
      <c r="Q183" s="31">
        <f t="shared" ref="Q183" si="60">Q172+Q177</f>
        <v>5080</v>
      </c>
    </row>
    <row r="184" spans="1:18" x14ac:dyDescent="0.2">
      <c r="A184" s="60"/>
      <c r="B184" s="64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</row>
    <row r="185" spans="1:18" x14ac:dyDescent="0.2">
      <c r="A185" s="13" t="s">
        <v>135</v>
      </c>
    </row>
    <row r="186" spans="1:18" x14ac:dyDescent="0.2">
      <c r="A186" s="258" t="s">
        <v>181</v>
      </c>
      <c r="B186" s="258"/>
      <c r="C186" s="258"/>
      <c r="D186" s="258"/>
      <c r="E186" s="258"/>
      <c r="F186" s="258"/>
      <c r="G186" s="258"/>
      <c r="H186" s="36"/>
      <c r="I186" s="36"/>
      <c r="J186" s="36"/>
      <c r="K186" s="36"/>
      <c r="L186" s="36"/>
      <c r="M186" s="36"/>
      <c r="N186" s="36"/>
      <c r="O186" s="36"/>
      <c r="P186" s="36"/>
      <c r="Q186" s="36"/>
    </row>
    <row r="187" spans="1:18" x14ac:dyDescent="0.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M187" s="17"/>
      <c r="N187" s="17"/>
      <c r="O187" s="69"/>
    </row>
    <row r="188" spans="1:18" ht="38.25" x14ac:dyDescent="0.2">
      <c r="A188" s="20" t="s">
        <v>9</v>
      </c>
      <c r="B188" s="20" t="s">
        <v>10</v>
      </c>
      <c r="C188" s="21" t="s">
        <v>186</v>
      </c>
      <c r="D188" s="66" t="s">
        <v>70</v>
      </c>
      <c r="E188" s="66" t="s">
        <v>71</v>
      </c>
      <c r="F188" s="66" t="s">
        <v>72</v>
      </c>
      <c r="G188" s="66" t="s">
        <v>73</v>
      </c>
      <c r="H188" s="66" t="s">
        <v>74</v>
      </c>
      <c r="I188" s="66" t="s">
        <v>75</v>
      </c>
      <c r="J188" s="66" t="s">
        <v>76</v>
      </c>
      <c r="K188" s="66" t="s">
        <v>77</v>
      </c>
      <c r="L188" s="66" t="s">
        <v>1</v>
      </c>
      <c r="M188" s="66" t="s">
        <v>78</v>
      </c>
      <c r="N188" s="66" t="s">
        <v>79</v>
      </c>
      <c r="O188" s="21" t="s">
        <v>80</v>
      </c>
      <c r="P188" s="21" t="s">
        <v>130</v>
      </c>
      <c r="Q188" s="21" t="s">
        <v>187</v>
      </c>
    </row>
    <row r="189" spans="1:18" x14ac:dyDescent="0.2">
      <c r="A189" s="57">
        <v>32</v>
      </c>
      <c r="B189" s="87" t="s">
        <v>144</v>
      </c>
      <c r="C189" s="82">
        <f t="shared" ref="C189:O189" si="61">C190+C193</f>
        <v>11000</v>
      </c>
      <c r="D189" s="186">
        <f t="shared" si="61"/>
        <v>0</v>
      </c>
      <c r="E189" s="186">
        <f t="shared" si="61"/>
        <v>3500</v>
      </c>
      <c r="F189" s="186">
        <f t="shared" si="61"/>
        <v>6000</v>
      </c>
      <c r="G189" s="186">
        <f t="shared" si="61"/>
        <v>0</v>
      </c>
      <c r="H189" s="186">
        <f t="shared" si="61"/>
        <v>500</v>
      </c>
      <c r="I189" s="186">
        <f t="shared" si="61"/>
        <v>0</v>
      </c>
      <c r="J189" s="186">
        <f t="shared" si="61"/>
        <v>0</v>
      </c>
      <c r="K189" s="186">
        <f t="shared" si="61"/>
        <v>1000</v>
      </c>
      <c r="L189" s="186">
        <f t="shared" si="61"/>
        <v>0</v>
      </c>
      <c r="M189" s="186">
        <f t="shared" si="61"/>
        <v>0</v>
      </c>
      <c r="N189" s="186">
        <f t="shared" si="61"/>
        <v>0</v>
      </c>
      <c r="O189" s="82">
        <f t="shared" si="61"/>
        <v>0</v>
      </c>
      <c r="P189" s="49"/>
      <c r="Q189" s="49"/>
    </row>
    <row r="190" spans="1:18" hidden="1" x14ac:dyDescent="0.2">
      <c r="A190" s="69">
        <v>322</v>
      </c>
      <c r="B190" s="182" t="s">
        <v>81</v>
      </c>
      <c r="C190" s="82">
        <f t="shared" ref="C190:N190" si="62">SUM(C191:C192)</f>
        <v>3000</v>
      </c>
      <c r="D190" s="187">
        <f t="shared" si="62"/>
        <v>0</v>
      </c>
      <c r="E190" s="187">
        <f t="shared" si="62"/>
        <v>500</v>
      </c>
      <c r="F190" s="187">
        <f t="shared" si="62"/>
        <v>1000</v>
      </c>
      <c r="G190" s="187">
        <f t="shared" si="62"/>
        <v>0</v>
      </c>
      <c r="H190" s="187">
        <f t="shared" si="62"/>
        <v>500</v>
      </c>
      <c r="I190" s="187">
        <f t="shared" si="62"/>
        <v>0</v>
      </c>
      <c r="J190" s="187">
        <f t="shared" si="62"/>
        <v>0</v>
      </c>
      <c r="K190" s="187">
        <f t="shared" si="62"/>
        <v>1000</v>
      </c>
      <c r="L190" s="187">
        <f t="shared" si="62"/>
        <v>0</v>
      </c>
      <c r="M190" s="187">
        <f t="shared" si="62"/>
        <v>0</v>
      </c>
      <c r="N190" s="187">
        <f t="shared" si="62"/>
        <v>0</v>
      </c>
      <c r="O190" s="58"/>
      <c r="P190" s="24"/>
      <c r="Q190" s="24"/>
    </row>
    <row r="191" spans="1:18" hidden="1" x14ac:dyDescent="0.2">
      <c r="A191" s="4">
        <v>3222</v>
      </c>
      <c r="B191" s="39" t="s">
        <v>23</v>
      </c>
      <c r="C191" s="81">
        <f>SUM(D191:N191)</f>
        <v>2500</v>
      </c>
      <c r="D191" s="181"/>
      <c r="E191" s="181"/>
      <c r="F191" s="221">
        <v>1000</v>
      </c>
      <c r="G191" s="181"/>
      <c r="H191" s="181">
        <v>500</v>
      </c>
      <c r="I191" s="181"/>
      <c r="J191" s="181"/>
      <c r="K191" s="221">
        <v>1000</v>
      </c>
      <c r="L191" s="181"/>
      <c r="M191" s="181"/>
      <c r="N191" s="181"/>
      <c r="O191" s="58"/>
      <c r="P191" s="24"/>
      <c r="Q191" s="24"/>
    </row>
    <row r="192" spans="1:18" hidden="1" x14ac:dyDescent="0.2">
      <c r="A192" s="4">
        <v>3225</v>
      </c>
      <c r="B192" s="39" t="s">
        <v>82</v>
      </c>
      <c r="C192" s="81">
        <f>SUM(D192:N192)</f>
        <v>500</v>
      </c>
      <c r="D192" s="181"/>
      <c r="E192" s="181">
        <v>500</v>
      </c>
      <c r="F192" s="181">
        <v>0</v>
      </c>
      <c r="G192" s="181"/>
      <c r="H192" s="181"/>
      <c r="I192" s="181"/>
      <c r="J192" s="181"/>
      <c r="K192" s="181"/>
      <c r="L192" s="181"/>
      <c r="M192" s="181"/>
      <c r="N192" s="181"/>
      <c r="O192" s="58"/>
      <c r="P192" s="24"/>
      <c r="Q192" s="24"/>
    </row>
    <row r="193" spans="1:20" hidden="1" x14ac:dyDescent="0.2">
      <c r="A193" s="69">
        <v>323</v>
      </c>
      <c r="B193" s="182" t="s">
        <v>83</v>
      </c>
      <c r="C193" s="82">
        <f t="shared" ref="C193:N193" si="63">SUM(C194:C194)</f>
        <v>8000</v>
      </c>
      <c r="D193" s="187">
        <f t="shared" si="63"/>
        <v>0</v>
      </c>
      <c r="E193" s="187">
        <f t="shared" si="63"/>
        <v>3000</v>
      </c>
      <c r="F193" s="187">
        <f t="shared" si="63"/>
        <v>5000</v>
      </c>
      <c r="G193" s="187">
        <f t="shared" si="63"/>
        <v>0</v>
      </c>
      <c r="H193" s="187">
        <f t="shared" si="63"/>
        <v>0</v>
      </c>
      <c r="I193" s="187">
        <f t="shared" si="63"/>
        <v>0</v>
      </c>
      <c r="J193" s="187">
        <f t="shared" si="63"/>
        <v>0</v>
      </c>
      <c r="K193" s="187">
        <f t="shared" si="63"/>
        <v>0</v>
      </c>
      <c r="L193" s="187">
        <f t="shared" si="63"/>
        <v>0</v>
      </c>
      <c r="M193" s="187">
        <f t="shared" si="63"/>
        <v>0</v>
      </c>
      <c r="N193" s="187">
        <f t="shared" si="63"/>
        <v>0</v>
      </c>
      <c r="O193" s="58"/>
      <c r="P193" s="24"/>
      <c r="Q193" s="24"/>
    </row>
    <row r="194" spans="1:20" hidden="1" x14ac:dyDescent="0.2">
      <c r="A194" s="4">
        <v>3232</v>
      </c>
      <c r="B194" s="27" t="s">
        <v>84</v>
      </c>
      <c r="C194" s="81">
        <f>SUM(D194:N194)</f>
        <v>8000</v>
      </c>
      <c r="D194" s="181"/>
      <c r="E194" s="181">
        <v>3000</v>
      </c>
      <c r="F194" s="181">
        <v>5000</v>
      </c>
      <c r="G194" s="181"/>
      <c r="H194" s="181">
        <v>0</v>
      </c>
      <c r="I194" s="181"/>
      <c r="J194" s="181"/>
      <c r="K194" s="181"/>
      <c r="L194" s="181"/>
      <c r="M194" s="181"/>
      <c r="N194" s="181">
        <v>0</v>
      </c>
      <c r="O194" s="58"/>
      <c r="P194" s="24"/>
      <c r="Q194" s="24"/>
    </row>
    <row r="195" spans="1:20" x14ac:dyDescent="0.2">
      <c r="A195" s="69">
        <v>42</v>
      </c>
      <c r="B195" s="28" t="s">
        <v>146</v>
      </c>
      <c r="C195" s="82">
        <f>C196</f>
        <v>5000</v>
      </c>
      <c r="D195" s="186">
        <f t="shared" ref="D195:O195" si="64">D196</f>
        <v>0</v>
      </c>
      <c r="E195" s="186">
        <f t="shared" si="64"/>
        <v>0</v>
      </c>
      <c r="F195" s="186">
        <f t="shared" si="64"/>
        <v>5000</v>
      </c>
      <c r="G195" s="186">
        <f t="shared" si="64"/>
        <v>0</v>
      </c>
      <c r="H195" s="186">
        <f t="shared" si="64"/>
        <v>0</v>
      </c>
      <c r="I195" s="186">
        <f t="shared" si="64"/>
        <v>0</v>
      </c>
      <c r="J195" s="186">
        <f t="shared" si="64"/>
        <v>0</v>
      </c>
      <c r="K195" s="186">
        <f t="shared" si="64"/>
        <v>0</v>
      </c>
      <c r="L195" s="186">
        <f t="shared" si="64"/>
        <v>0</v>
      </c>
      <c r="M195" s="186">
        <f t="shared" si="64"/>
        <v>0</v>
      </c>
      <c r="N195" s="186">
        <f t="shared" si="64"/>
        <v>0</v>
      </c>
      <c r="O195" s="82">
        <f t="shared" si="64"/>
        <v>0</v>
      </c>
      <c r="P195" s="24"/>
      <c r="Q195" s="24"/>
    </row>
    <row r="196" spans="1:20" hidden="1" x14ac:dyDescent="0.2">
      <c r="A196" s="69">
        <v>422</v>
      </c>
      <c r="B196" s="182" t="s">
        <v>85</v>
      </c>
      <c r="C196" s="82">
        <f t="shared" ref="C196:N196" si="65">SUM(C197:C197)</f>
        <v>5000</v>
      </c>
      <c r="D196" s="187">
        <f t="shared" si="65"/>
        <v>0</v>
      </c>
      <c r="E196" s="187">
        <f t="shared" si="65"/>
        <v>0</v>
      </c>
      <c r="F196" s="187">
        <f t="shared" si="65"/>
        <v>5000</v>
      </c>
      <c r="G196" s="187">
        <f t="shared" si="65"/>
        <v>0</v>
      </c>
      <c r="H196" s="187">
        <f t="shared" si="65"/>
        <v>0</v>
      </c>
      <c r="I196" s="187">
        <f t="shared" si="65"/>
        <v>0</v>
      </c>
      <c r="J196" s="187">
        <f t="shared" si="65"/>
        <v>0</v>
      </c>
      <c r="K196" s="187">
        <f t="shared" si="65"/>
        <v>0</v>
      </c>
      <c r="L196" s="187">
        <f t="shared" si="65"/>
        <v>0</v>
      </c>
      <c r="M196" s="187">
        <f t="shared" si="65"/>
        <v>0</v>
      </c>
      <c r="N196" s="187">
        <f t="shared" si="65"/>
        <v>0</v>
      </c>
      <c r="O196" s="58"/>
      <c r="P196" s="24"/>
      <c r="Q196" s="24"/>
    </row>
    <row r="197" spans="1:20" hidden="1" x14ac:dyDescent="0.2">
      <c r="A197" s="4">
        <v>4221</v>
      </c>
      <c r="B197" s="39" t="s">
        <v>86</v>
      </c>
      <c r="C197" s="81">
        <f>SUM(D197:N197)</f>
        <v>5000</v>
      </c>
      <c r="D197" s="181"/>
      <c r="E197" s="181"/>
      <c r="F197" s="181">
        <v>5000</v>
      </c>
      <c r="G197" s="181"/>
      <c r="H197" s="181"/>
      <c r="I197" s="181"/>
      <c r="J197" s="181"/>
      <c r="K197" s="181"/>
      <c r="L197" s="181"/>
      <c r="M197" s="181"/>
      <c r="N197" s="181"/>
      <c r="O197" s="58"/>
      <c r="P197" s="24"/>
      <c r="Q197" s="24"/>
    </row>
    <row r="198" spans="1:20" x14ac:dyDescent="0.2">
      <c r="A198" s="29"/>
      <c r="B198" s="30" t="s">
        <v>46</v>
      </c>
      <c r="C198" s="83">
        <f>C189+C195</f>
        <v>16000</v>
      </c>
      <c r="D198" s="83">
        <f t="shared" ref="D198:Q198" si="66">D189+D195</f>
        <v>0</v>
      </c>
      <c r="E198" s="83">
        <f t="shared" si="66"/>
        <v>3500</v>
      </c>
      <c r="F198" s="83">
        <f t="shared" si="66"/>
        <v>11000</v>
      </c>
      <c r="G198" s="83">
        <f t="shared" si="66"/>
        <v>0</v>
      </c>
      <c r="H198" s="83">
        <f t="shared" si="66"/>
        <v>500</v>
      </c>
      <c r="I198" s="83">
        <f t="shared" si="66"/>
        <v>0</v>
      </c>
      <c r="J198" s="83">
        <f t="shared" si="66"/>
        <v>0</v>
      </c>
      <c r="K198" s="83">
        <f t="shared" si="66"/>
        <v>1000</v>
      </c>
      <c r="L198" s="83">
        <f t="shared" si="66"/>
        <v>0</v>
      </c>
      <c r="M198" s="83">
        <f t="shared" si="66"/>
        <v>0</v>
      </c>
      <c r="N198" s="83">
        <f t="shared" si="66"/>
        <v>0</v>
      </c>
      <c r="O198" s="83">
        <f t="shared" si="66"/>
        <v>0</v>
      </c>
      <c r="P198" s="83">
        <f t="shared" si="66"/>
        <v>0</v>
      </c>
      <c r="Q198" s="83">
        <f t="shared" si="66"/>
        <v>0</v>
      </c>
    </row>
    <row r="199" spans="1:20" x14ac:dyDescent="0.2">
      <c r="A199" s="60"/>
      <c r="B199" s="64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</row>
    <row r="200" spans="1:20" x14ac:dyDescent="0.2">
      <c r="A200" s="60"/>
      <c r="B200" s="61"/>
      <c r="C200" s="62"/>
      <c r="D200" s="62"/>
      <c r="E200" s="62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2"/>
      <c r="Q200" s="62"/>
    </row>
    <row r="201" spans="1:20" x14ac:dyDescent="0.2">
      <c r="A201" s="13" t="s">
        <v>135</v>
      </c>
      <c r="B201" s="6"/>
      <c r="D201" s="6"/>
      <c r="T201" s="16"/>
    </row>
    <row r="202" spans="1:20" x14ac:dyDescent="0.2">
      <c r="A202" s="258" t="s">
        <v>182</v>
      </c>
      <c r="B202" s="261"/>
      <c r="C202" s="261"/>
      <c r="D202" s="261"/>
      <c r="E202" s="261"/>
      <c r="F202" s="261"/>
      <c r="G202" s="261"/>
    </row>
    <row r="203" spans="1:20" x14ac:dyDescent="0.2">
      <c r="A203" s="17"/>
      <c r="B203" s="17"/>
      <c r="C203" s="17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69"/>
      <c r="P203" s="42"/>
      <c r="Q203" s="42"/>
    </row>
    <row r="204" spans="1:20" x14ac:dyDescent="0.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</row>
    <row r="205" spans="1:20" ht="38.25" x14ac:dyDescent="0.2">
      <c r="A205" s="20" t="s">
        <v>9</v>
      </c>
      <c r="B205" s="20" t="s">
        <v>10</v>
      </c>
      <c r="C205" s="21" t="s">
        <v>186</v>
      </c>
      <c r="D205" s="21" t="s">
        <v>48</v>
      </c>
      <c r="E205" s="21" t="s">
        <v>5</v>
      </c>
      <c r="F205" s="21" t="s">
        <v>13</v>
      </c>
      <c r="G205" s="21" t="s">
        <v>14</v>
      </c>
      <c r="H205" s="21" t="s">
        <v>15</v>
      </c>
      <c r="I205" s="21" t="s">
        <v>16</v>
      </c>
      <c r="J205" s="21"/>
      <c r="K205" s="21" t="s">
        <v>17</v>
      </c>
      <c r="L205" s="21" t="s">
        <v>1</v>
      </c>
      <c r="M205" s="21" t="s">
        <v>18</v>
      </c>
      <c r="N205" s="21"/>
      <c r="O205" s="21" t="s">
        <v>106</v>
      </c>
      <c r="P205" s="21" t="s">
        <v>130</v>
      </c>
      <c r="Q205" s="21" t="s">
        <v>187</v>
      </c>
    </row>
    <row r="206" spans="1:20" x14ac:dyDescent="0.2">
      <c r="A206" s="73">
        <v>31</v>
      </c>
      <c r="B206" s="87" t="s">
        <v>143</v>
      </c>
      <c r="C206" s="75">
        <f>C207+C209+C211</f>
        <v>71000</v>
      </c>
      <c r="D206" s="75">
        <f t="shared" ref="D206:O206" si="67">D207+D209+D211</f>
        <v>43475</v>
      </c>
      <c r="E206" s="75">
        <f t="shared" si="67"/>
        <v>0</v>
      </c>
      <c r="F206" s="75">
        <f t="shared" si="67"/>
        <v>0</v>
      </c>
      <c r="G206" s="75">
        <f t="shared" si="67"/>
        <v>0</v>
      </c>
      <c r="H206" s="75">
        <f t="shared" si="67"/>
        <v>0</v>
      </c>
      <c r="I206" s="75">
        <f t="shared" si="67"/>
        <v>0</v>
      </c>
      <c r="J206" s="75">
        <f t="shared" si="67"/>
        <v>0</v>
      </c>
      <c r="K206" s="75">
        <f t="shared" si="67"/>
        <v>0</v>
      </c>
      <c r="L206" s="75">
        <f t="shared" si="67"/>
        <v>0</v>
      </c>
      <c r="M206" s="75">
        <f t="shared" si="67"/>
        <v>0</v>
      </c>
      <c r="N206" s="75">
        <f t="shared" si="67"/>
        <v>0</v>
      </c>
      <c r="O206" s="75">
        <f t="shared" si="67"/>
        <v>27525</v>
      </c>
      <c r="P206" s="75">
        <v>56000</v>
      </c>
      <c r="Q206" s="75">
        <v>56000</v>
      </c>
    </row>
    <row r="207" spans="1:20" hidden="1" x14ac:dyDescent="0.2">
      <c r="A207" s="35">
        <v>311</v>
      </c>
      <c r="B207" s="35"/>
      <c r="C207" s="36">
        <f>SUM(C208)</f>
        <v>56100</v>
      </c>
      <c r="D207" s="36">
        <f t="shared" ref="D207:O207" si="68">SUM(D208)</f>
        <v>34600</v>
      </c>
      <c r="E207" s="36">
        <f t="shared" si="68"/>
        <v>0</v>
      </c>
      <c r="F207" s="36">
        <f t="shared" si="68"/>
        <v>0</v>
      </c>
      <c r="G207" s="36">
        <f t="shared" si="68"/>
        <v>0</v>
      </c>
      <c r="H207" s="36">
        <f t="shared" si="68"/>
        <v>0</v>
      </c>
      <c r="I207" s="36">
        <f t="shared" si="68"/>
        <v>0</v>
      </c>
      <c r="J207" s="36">
        <f t="shared" si="68"/>
        <v>0</v>
      </c>
      <c r="K207" s="36">
        <f t="shared" si="68"/>
        <v>0</v>
      </c>
      <c r="L207" s="36">
        <f t="shared" si="68"/>
        <v>0</v>
      </c>
      <c r="M207" s="36">
        <f t="shared" si="68"/>
        <v>0</v>
      </c>
      <c r="N207" s="36">
        <f t="shared" si="68"/>
        <v>0</v>
      </c>
      <c r="O207" s="36">
        <f t="shared" si="68"/>
        <v>21500</v>
      </c>
    </row>
    <row r="208" spans="1:20" hidden="1" x14ac:dyDescent="0.2">
      <c r="A208" s="25">
        <v>3111</v>
      </c>
      <c r="B208" s="27" t="s">
        <v>107</v>
      </c>
      <c r="C208" s="26">
        <f>SUM(D208:O208)</f>
        <v>56100</v>
      </c>
      <c r="D208" s="26">
        <v>34600</v>
      </c>
      <c r="E208" s="26"/>
      <c r="F208" s="26"/>
      <c r="G208" s="26"/>
      <c r="H208" s="6">
        <v>0</v>
      </c>
      <c r="I208" s="26"/>
      <c r="J208" s="26"/>
      <c r="L208" s="26"/>
      <c r="M208" s="26"/>
      <c r="O208" s="26">
        <v>21500</v>
      </c>
      <c r="P208" s="26"/>
      <c r="Q208" s="26"/>
    </row>
    <row r="209" spans="1:20" s="41" customFormat="1" hidden="1" x14ac:dyDescent="0.2">
      <c r="A209" s="22">
        <v>312</v>
      </c>
      <c r="B209" s="28"/>
      <c r="C209" s="24">
        <f>C210</f>
        <v>5500</v>
      </c>
      <c r="D209" s="24">
        <f t="shared" ref="D209:O209" si="69">D210</f>
        <v>3225</v>
      </c>
      <c r="E209" s="24">
        <f t="shared" si="69"/>
        <v>0</v>
      </c>
      <c r="F209" s="24">
        <f t="shared" si="69"/>
        <v>0</v>
      </c>
      <c r="G209" s="24">
        <f t="shared" si="69"/>
        <v>0</v>
      </c>
      <c r="H209" s="24">
        <f t="shared" si="69"/>
        <v>0</v>
      </c>
      <c r="I209" s="24">
        <f t="shared" si="69"/>
        <v>0</v>
      </c>
      <c r="J209" s="24">
        <f t="shared" si="69"/>
        <v>0</v>
      </c>
      <c r="K209" s="24">
        <f t="shared" si="69"/>
        <v>0</v>
      </c>
      <c r="L209" s="24">
        <f t="shared" si="69"/>
        <v>0</v>
      </c>
      <c r="M209" s="24">
        <f t="shared" si="69"/>
        <v>0</v>
      </c>
      <c r="N209" s="24">
        <f t="shared" si="69"/>
        <v>0</v>
      </c>
      <c r="O209" s="24">
        <f t="shared" si="69"/>
        <v>2275</v>
      </c>
      <c r="P209" s="26"/>
      <c r="Q209" s="26"/>
    </row>
    <row r="210" spans="1:20" hidden="1" x14ac:dyDescent="0.2">
      <c r="A210" s="25">
        <v>3121</v>
      </c>
      <c r="B210" s="27" t="s">
        <v>89</v>
      </c>
      <c r="C210" s="26">
        <f>SUM(D210:O210)</f>
        <v>5500</v>
      </c>
      <c r="D210" s="26">
        <v>3225</v>
      </c>
      <c r="E210" s="26"/>
      <c r="F210" s="26"/>
      <c r="G210" s="26"/>
      <c r="H210" s="6">
        <v>0</v>
      </c>
      <c r="I210" s="26"/>
      <c r="J210" s="26"/>
      <c r="L210" s="26"/>
      <c r="M210" s="26"/>
      <c r="O210" s="26">
        <v>2275</v>
      </c>
      <c r="P210" s="26"/>
      <c r="Q210" s="26"/>
    </row>
    <row r="211" spans="1:20" s="41" customFormat="1" hidden="1" x14ac:dyDescent="0.2">
      <c r="A211" s="22">
        <v>313</v>
      </c>
      <c r="B211" s="28"/>
      <c r="C211" s="24">
        <f t="shared" ref="C211:O211" si="70">SUM(C212:C212)</f>
        <v>9400</v>
      </c>
      <c r="D211" s="24">
        <f t="shared" si="70"/>
        <v>5650</v>
      </c>
      <c r="E211" s="24">
        <f t="shared" si="70"/>
        <v>0</v>
      </c>
      <c r="F211" s="24">
        <f t="shared" si="70"/>
        <v>0</v>
      </c>
      <c r="G211" s="24">
        <f t="shared" si="70"/>
        <v>0</v>
      </c>
      <c r="H211" s="24">
        <f t="shared" si="70"/>
        <v>0</v>
      </c>
      <c r="I211" s="24">
        <f t="shared" si="70"/>
        <v>0</v>
      </c>
      <c r="J211" s="24">
        <f t="shared" si="70"/>
        <v>0</v>
      </c>
      <c r="K211" s="24">
        <f t="shared" si="70"/>
        <v>0</v>
      </c>
      <c r="L211" s="24">
        <f t="shared" si="70"/>
        <v>0</v>
      </c>
      <c r="M211" s="24">
        <f t="shared" si="70"/>
        <v>0</v>
      </c>
      <c r="N211" s="24">
        <f t="shared" si="70"/>
        <v>0</v>
      </c>
      <c r="O211" s="24">
        <f t="shared" si="70"/>
        <v>3750</v>
      </c>
      <c r="P211" s="26"/>
      <c r="Q211" s="26"/>
    </row>
    <row r="212" spans="1:20" hidden="1" x14ac:dyDescent="0.2">
      <c r="A212" s="25">
        <v>3132</v>
      </c>
      <c r="B212" s="2" t="s">
        <v>108</v>
      </c>
      <c r="C212" s="26">
        <f>SUM(D212:O212)</f>
        <v>9400</v>
      </c>
      <c r="D212" s="26">
        <v>5650</v>
      </c>
      <c r="E212" s="26"/>
      <c r="F212" s="26"/>
      <c r="G212" s="26"/>
      <c r="H212" s="6">
        <v>0</v>
      </c>
      <c r="I212" s="26"/>
      <c r="J212" s="26"/>
      <c r="L212" s="26"/>
      <c r="M212" s="26"/>
      <c r="O212" s="26">
        <v>3750</v>
      </c>
      <c r="P212" s="26"/>
      <c r="Q212" s="26"/>
    </row>
    <row r="213" spans="1:20" x14ac:dyDescent="0.2">
      <c r="A213" s="22">
        <v>32</v>
      </c>
      <c r="B213" s="87" t="s">
        <v>144</v>
      </c>
      <c r="C213" s="24">
        <f>C214+C217</f>
        <v>2950</v>
      </c>
      <c r="D213" s="24">
        <f t="shared" ref="D213:O213" si="71">D214+D217</f>
        <v>1000</v>
      </c>
      <c r="E213" s="24">
        <f t="shared" si="71"/>
        <v>0</v>
      </c>
      <c r="F213" s="24">
        <f t="shared" si="71"/>
        <v>0</v>
      </c>
      <c r="G213" s="24">
        <f t="shared" si="71"/>
        <v>0</v>
      </c>
      <c r="H213" s="24">
        <f t="shared" si="71"/>
        <v>0</v>
      </c>
      <c r="I213" s="24">
        <f t="shared" si="71"/>
        <v>0</v>
      </c>
      <c r="J213" s="24">
        <f t="shared" si="71"/>
        <v>0</v>
      </c>
      <c r="K213" s="24">
        <f t="shared" si="71"/>
        <v>0</v>
      </c>
      <c r="L213" s="24">
        <f t="shared" si="71"/>
        <v>0</v>
      </c>
      <c r="M213" s="24">
        <f t="shared" si="71"/>
        <v>0</v>
      </c>
      <c r="N213" s="24">
        <f t="shared" si="71"/>
        <v>0</v>
      </c>
      <c r="O213" s="24">
        <f t="shared" si="71"/>
        <v>1950</v>
      </c>
      <c r="P213" s="24">
        <v>2950</v>
      </c>
      <c r="Q213" s="24">
        <v>2950</v>
      </c>
    </row>
    <row r="214" spans="1:20" hidden="1" x14ac:dyDescent="0.2">
      <c r="A214" s="22">
        <v>321</v>
      </c>
      <c r="B214" s="23"/>
      <c r="C214" s="24">
        <f>SUM(C215:C216)</f>
        <v>2500</v>
      </c>
      <c r="D214" s="24">
        <f t="shared" ref="D214:O214" si="72">SUM(D215:D216)</f>
        <v>1000</v>
      </c>
      <c r="E214" s="24">
        <f t="shared" si="72"/>
        <v>0</v>
      </c>
      <c r="F214" s="24">
        <f t="shared" si="72"/>
        <v>0</v>
      </c>
      <c r="G214" s="24">
        <f t="shared" si="72"/>
        <v>0</v>
      </c>
      <c r="H214" s="24">
        <f t="shared" si="72"/>
        <v>0</v>
      </c>
      <c r="I214" s="24">
        <f t="shared" si="72"/>
        <v>0</v>
      </c>
      <c r="J214" s="24">
        <f t="shared" si="72"/>
        <v>0</v>
      </c>
      <c r="K214" s="24">
        <f t="shared" si="72"/>
        <v>0</v>
      </c>
      <c r="L214" s="24">
        <f t="shared" si="72"/>
        <v>0</v>
      </c>
      <c r="M214" s="24">
        <f t="shared" si="72"/>
        <v>0</v>
      </c>
      <c r="N214" s="24">
        <f t="shared" si="72"/>
        <v>0</v>
      </c>
      <c r="O214" s="24">
        <f t="shared" si="72"/>
        <v>1500</v>
      </c>
      <c r="P214" s="26"/>
      <c r="Q214" s="26"/>
    </row>
    <row r="215" spans="1:20" hidden="1" x14ac:dyDescent="0.2">
      <c r="A215" s="25">
        <v>3211</v>
      </c>
      <c r="B215" s="27" t="s">
        <v>173</v>
      </c>
      <c r="C215" s="26">
        <f>SUM(D215:O215)</f>
        <v>500</v>
      </c>
      <c r="D215" s="26"/>
      <c r="E215" s="26"/>
      <c r="F215" s="26"/>
      <c r="G215" s="26"/>
      <c r="H215" s="26"/>
      <c r="J215" s="26"/>
      <c r="K215" s="26"/>
      <c r="L215" s="26"/>
      <c r="M215" s="26"/>
      <c r="O215" s="26">
        <v>500</v>
      </c>
      <c r="P215" s="26"/>
      <c r="Q215" s="26"/>
    </row>
    <row r="216" spans="1:20" hidden="1" x14ac:dyDescent="0.2">
      <c r="A216" s="25">
        <v>3212</v>
      </c>
      <c r="B216" s="27" t="s">
        <v>109</v>
      </c>
      <c r="C216" s="26">
        <f>SUM(D216:O216)</f>
        <v>2000</v>
      </c>
      <c r="D216" s="26">
        <v>1000</v>
      </c>
      <c r="E216" s="26"/>
      <c r="F216" s="26"/>
      <c r="G216" s="26"/>
      <c r="H216" s="26"/>
      <c r="J216" s="26"/>
      <c r="K216" s="26"/>
      <c r="L216" s="26"/>
      <c r="M216" s="26"/>
      <c r="O216" s="26">
        <v>1000</v>
      </c>
      <c r="P216" s="26"/>
      <c r="Q216" s="26"/>
    </row>
    <row r="217" spans="1:20" hidden="1" x14ac:dyDescent="0.2">
      <c r="A217" s="22">
        <v>323</v>
      </c>
      <c r="B217" s="23"/>
      <c r="C217" s="24">
        <f>C218+C219</f>
        <v>450</v>
      </c>
      <c r="D217" s="24">
        <f t="shared" ref="D217:N217" si="73">SUM(D221:D221)</f>
        <v>0</v>
      </c>
      <c r="E217" s="24">
        <f t="shared" si="73"/>
        <v>0</v>
      </c>
      <c r="F217" s="24">
        <f t="shared" si="73"/>
        <v>0</v>
      </c>
      <c r="G217" s="24">
        <f t="shared" si="73"/>
        <v>0</v>
      </c>
      <c r="H217" s="24">
        <f t="shared" si="73"/>
        <v>0</v>
      </c>
      <c r="I217" s="24">
        <f t="shared" si="73"/>
        <v>0</v>
      </c>
      <c r="J217" s="24">
        <f t="shared" si="73"/>
        <v>0</v>
      </c>
      <c r="K217" s="24">
        <f t="shared" si="73"/>
        <v>0</v>
      </c>
      <c r="L217" s="24">
        <f t="shared" si="73"/>
        <v>0</v>
      </c>
      <c r="M217" s="24">
        <f t="shared" si="73"/>
        <v>0</v>
      </c>
      <c r="N217" s="24">
        <f t="shared" si="73"/>
        <v>0</v>
      </c>
      <c r="O217" s="24">
        <f>O218+O219</f>
        <v>450</v>
      </c>
      <c r="P217" s="26"/>
      <c r="Q217" s="26"/>
    </row>
    <row r="218" spans="1:20" hidden="1" x14ac:dyDescent="0.2">
      <c r="A218" s="25">
        <v>3236</v>
      </c>
      <c r="B218" s="222" t="s">
        <v>94</v>
      </c>
      <c r="C218" s="26">
        <f>SUM(D218:O218)</f>
        <v>200</v>
      </c>
      <c r="D218" s="37"/>
      <c r="E218" s="26"/>
      <c r="F218" s="26"/>
      <c r="G218" s="26"/>
      <c r="H218" s="26"/>
      <c r="J218" s="26"/>
      <c r="K218" s="26"/>
      <c r="L218" s="26"/>
      <c r="M218" s="26"/>
      <c r="O218" s="26">
        <v>200</v>
      </c>
      <c r="P218" s="26"/>
      <c r="Q218" s="26"/>
    </row>
    <row r="219" spans="1:20" hidden="1" x14ac:dyDescent="0.2">
      <c r="A219" s="25">
        <v>3237</v>
      </c>
      <c r="B219" s="27" t="s">
        <v>183</v>
      </c>
      <c r="C219" s="26">
        <f>SUM(D219:O219)</f>
        <v>250</v>
      </c>
      <c r="D219" s="37"/>
      <c r="E219" s="26"/>
      <c r="F219" s="26"/>
      <c r="G219" s="26"/>
      <c r="H219" s="26"/>
      <c r="J219" s="26"/>
      <c r="K219" s="26"/>
      <c r="L219" s="26"/>
      <c r="M219" s="26"/>
      <c r="O219" s="26">
        <v>250</v>
      </c>
      <c r="P219" s="26"/>
      <c r="Q219" s="26"/>
    </row>
    <row r="220" spans="1:20" x14ac:dyDescent="0.2">
      <c r="A220" s="29"/>
      <c r="B220" s="30" t="s">
        <v>46</v>
      </c>
      <c r="C220" s="31">
        <f t="shared" ref="C220:Q220" si="74">C206+C213</f>
        <v>73950</v>
      </c>
      <c r="D220" s="31">
        <f t="shared" si="74"/>
        <v>44475</v>
      </c>
      <c r="E220" s="31">
        <f t="shared" si="74"/>
        <v>0</v>
      </c>
      <c r="F220" s="31">
        <f t="shared" si="74"/>
        <v>0</v>
      </c>
      <c r="G220" s="31">
        <f t="shared" si="74"/>
        <v>0</v>
      </c>
      <c r="H220" s="31">
        <f t="shared" si="74"/>
        <v>0</v>
      </c>
      <c r="I220" s="31">
        <f t="shared" si="74"/>
        <v>0</v>
      </c>
      <c r="J220" s="31">
        <f t="shared" si="74"/>
        <v>0</v>
      </c>
      <c r="K220" s="31">
        <f t="shared" si="74"/>
        <v>0</v>
      </c>
      <c r="L220" s="31">
        <f t="shared" si="74"/>
        <v>0</v>
      </c>
      <c r="M220" s="31">
        <f t="shared" si="74"/>
        <v>0</v>
      </c>
      <c r="N220" s="31">
        <f t="shared" si="74"/>
        <v>0</v>
      </c>
      <c r="O220" s="31">
        <f t="shared" si="74"/>
        <v>29475</v>
      </c>
      <c r="P220" s="31">
        <f t="shared" si="74"/>
        <v>58950</v>
      </c>
      <c r="Q220" s="31">
        <f t="shared" si="74"/>
        <v>58950</v>
      </c>
    </row>
    <row r="221" spans="1:20" x14ac:dyDescent="0.2">
      <c r="A221" s="60"/>
      <c r="B221" s="64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</row>
    <row r="222" spans="1:20" x14ac:dyDescent="0.2">
      <c r="A222" s="1" t="s">
        <v>139</v>
      </c>
      <c r="B222" s="51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T222" s="4"/>
    </row>
    <row r="223" spans="1:20" x14ac:dyDescent="0.2">
      <c r="A223" s="258" t="s">
        <v>140</v>
      </c>
      <c r="B223" s="258"/>
      <c r="C223" s="258"/>
      <c r="D223" s="258"/>
      <c r="E223" s="258"/>
      <c r="F223" s="258"/>
      <c r="G223" s="258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T223" s="4"/>
    </row>
    <row r="224" spans="1:20" x14ac:dyDescent="0.2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M224" s="17"/>
      <c r="N224" s="17"/>
      <c r="O224" s="69"/>
      <c r="T224" s="4"/>
    </row>
    <row r="225" spans="1:20" ht="51" x14ac:dyDescent="0.2">
      <c r="A225" s="20" t="s">
        <v>9</v>
      </c>
      <c r="B225" s="20" t="s">
        <v>10</v>
      </c>
      <c r="C225" s="21" t="s">
        <v>186</v>
      </c>
      <c r="D225" s="21" t="s">
        <v>110</v>
      </c>
      <c r="E225" s="21" t="s">
        <v>5</v>
      </c>
      <c r="F225" s="21" t="s">
        <v>111</v>
      </c>
      <c r="G225" s="21" t="s">
        <v>14</v>
      </c>
      <c r="H225" s="21" t="s">
        <v>15</v>
      </c>
      <c r="I225" s="21" t="s">
        <v>16</v>
      </c>
      <c r="J225" s="21"/>
      <c r="K225" s="21" t="s">
        <v>17</v>
      </c>
      <c r="L225" s="21" t="s">
        <v>1</v>
      </c>
      <c r="M225" s="21" t="s">
        <v>18</v>
      </c>
      <c r="N225" s="21"/>
      <c r="O225" s="21"/>
      <c r="P225" s="21" t="s">
        <v>130</v>
      </c>
      <c r="Q225" s="21" t="s">
        <v>187</v>
      </c>
      <c r="T225" s="16"/>
    </row>
    <row r="226" spans="1:20" x14ac:dyDescent="0.2">
      <c r="A226" s="73">
        <v>32</v>
      </c>
      <c r="B226" s="87" t="s">
        <v>144</v>
      </c>
      <c r="C226" s="75">
        <f>C227</f>
        <v>5000</v>
      </c>
      <c r="D226" s="75">
        <f t="shared" ref="D226:O227" si="75">D227</f>
        <v>5000</v>
      </c>
      <c r="E226" s="75">
        <f t="shared" si="75"/>
        <v>0</v>
      </c>
      <c r="F226" s="75">
        <f t="shared" si="75"/>
        <v>0</v>
      </c>
      <c r="G226" s="75">
        <f t="shared" si="75"/>
        <v>0</v>
      </c>
      <c r="H226" s="75">
        <f t="shared" si="75"/>
        <v>0</v>
      </c>
      <c r="I226" s="75">
        <f t="shared" si="75"/>
        <v>0</v>
      </c>
      <c r="J226" s="75">
        <f t="shared" si="75"/>
        <v>0</v>
      </c>
      <c r="K226" s="75">
        <f t="shared" si="75"/>
        <v>0</v>
      </c>
      <c r="L226" s="75">
        <f t="shared" si="75"/>
        <v>0</v>
      </c>
      <c r="M226" s="75">
        <f t="shared" si="75"/>
        <v>0</v>
      </c>
      <c r="N226" s="75">
        <f t="shared" si="75"/>
        <v>0</v>
      </c>
      <c r="O226" s="75">
        <f t="shared" si="75"/>
        <v>0</v>
      </c>
      <c r="P226" s="75">
        <v>5000</v>
      </c>
      <c r="Q226" s="75">
        <v>5000</v>
      </c>
      <c r="T226" s="69"/>
    </row>
    <row r="227" spans="1:20" hidden="1" x14ac:dyDescent="0.2">
      <c r="A227" s="22">
        <v>322</v>
      </c>
      <c r="B227" s="38"/>
      <c r="C227" s="24">
        <f>C228</f>
        <v>5000</v>
      </c>
      <c r="D227" s="24">
        <f t="shared" si="75"/>
        <v>5000</v>
      </c>
      <c r="E227" s="24">
        <f t="shared" si="75"/>
        <v>0</v>
      </c>
      <c r="F227" s="24">
        <f t="shared" si="75"/>
        <v>0</v>
      </c>
      <c r="G227" s="24">
        <f t="shared" si="75"/>
        <v>0</v>
      </c>
      <c r="H227" s="24">
        <f t="shared" si="75"/>
        <v>0</v>
      </c>
      <c r="I227" s="24">
        <f t="shared" si="75"/>
        <v>0</v>
      </c>
      <c r="J227" s="24">
        <f t="shared" si="75"/>
        <v>0</v>
      </c>
      <c r="K227" s="24">
        <f t="shared" si="75"/>
        <v>0</v>
      </c>
      <c r="L227" s="24">
        <f t="shared" si="75"/>
        <v>0</v>
      </c>
      <c r="M227" s="24">
        <f t="shared" si="75"/>
        <v>0</v>
      </c>
      <c r="N227" s="24">
        <f t="shared" si="75"/>
        <v>0</v>
      </c>
      <c r="O227" s="24">
        <f t="shared" si="75"/>
        <v>0</v>
      </c>
      <c r="P227" s="24"/>
      <c r="Q227" s="26"/>
      <c r="T227" s="4"/>
    </row>
    <row r="228" spans="1:20" hidden="1" x14ac:dyDescent="0.2">
      <c r="A228" s="4">
        <v>3222</v>
      </c>
      <c r="B228" s="39" t="s">
        <v>112</v>
      </c>
      <c r="C228" s="26">
        <f>SUM(D228:O228)</f>
        <v>5000</v>
      </c>
      <c r="D228" s="220">
        <v>5000</v>
      </c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6"/>
      <c r="Q228" s="26"/>
      <c r="T228" s="4"/>
    </row>
    <row r="229" spans="1:20" x14ac:dyDescent="0.2">
      <c r="A229" s="29"/>
      <c r="B229" s="30" t="s">
        <v>46</v>
      </c>
      <c r="C229" s="31">
        <f>C226</f>
        <v>5000</v>
      </c>
      <c r="D229" s="31">
        <f t="shared" ref="D229:Q229" si="76">D226</f>
        <v>5000</v>
      </c>
      <c r="E229" s="31">
        <f t="shared" si="76"/>
        <v>0</v>
      </c>
      <c r="F229" s="31">
        <f t="shared" si="76"/>
        <v>0</v>
      </c>
      <c r="G229" s="31">
        <f t="shared" si="76"/>
        <v>0</v>
      </c>
      <c r="H229" s="31">
        <f t="shared" si="76"/>
        <v>0</v>
      </c>
      <c r="I229" s="31">
        <f t="shared" si="76"/>
        <v>0</v>
      </c>
      <c r="J229" s="31">
        <f t="shared" si="76"/>
        <v>0</v>
      </c>
      <c r="K229" s="31">
        <f t="shared" si="76"/>
        <v>0</v>
      </c>
      <c r="L229" s="31">
        <f t="shared" si="76"/>
        <v>0</v>
      </c>
      <c r="M229" s="31">
        <f t="shared" si="76"/>
        <v>0</v>
      </c>
      <c r="N229" s="31">
        <f t="shared" si="76"/>
        <v>0</v>
      </c>
      <c r="O229" s="31">
        <f t="shared" si="76"/>
        <v>0</v>
      </c>
      <c r="P229" s="31">
        <f t="shared" si="76"/>
        <v>5000</v>
      </c>
      <c r="Q229" s="31">
        <f t="shared" si="76"/>
        <v>5000</v>
      </c>
    </row>
    <row r="231" spans="1:20" x14ac:dyDescent="0.2">
      <c r="A231" s="32"/>
      <c r="B231" s="33" t="s">
        <v>129</v>
      </c>
      <c r="C231" s="31">
        <f>C47+C68+C126+C165+C183+C220+C198+C229</f>
        <v>2001422</v>
      </c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>
        <f>P47+P68+P126+P165+P183+P220+P198+P229</f>
        <v>2051565</v>
      </c>
      <c r="Q231" s="31">
        <f>Q47+Q68+Q126+Q165+Q183+Q220+Q198+Q229</f>
        <v>2051565</v>
      </c>
    </row>
    <row r="232" spans="1:20" x14ac:dyDescent="0.2">
      <c r="A232" s="44"/>
      <c r="B232" s="45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</row>
    <row r="233" spans="1:20" ht="10.5" customHeight="1" x14ac:dyDescent="0.2"/>
    <row r="234" spans="1:20" x14ac:dyDescent="0.2">
      <c r="A234" s="223" t="s">
        <v>188</v>
      </c>
      <c r="B234" s="67"/>
      <c r="C234" s="55"/>
      <c r="D234" s="55"/>
      <c r="E234" s="55"/>
      <c r="F234" s="55"/>
      <c r="G234" s="55"/>
      <c r="M234" s="6" t="s">
        <v>113</v>
      </c>
    </row>
    <row r="235" spans="1:20" x14ac:dyDescent="0.2">
      <c r="A235" s="224" t="s">
        <v>199</v>
      </c>
      <c r="B235" s="68"/>
      <c r="C235" s="14"/>
      <c r="D235" s="15"/>
      <c r="E235" s="14"/>
      <c r="F235" s="14"/>
      <c r="G235" s="14"/>
      <c r="H235" s="14"/>
      <c r="I235" s="14"/>
      <c r="J235" s="14"/>
      <c r="K235" s="14"/>
      <c r="L235" s="14"/>
      <c r="M235" s="6" t="s">
        <v>114</v>
      </c>
    </row>
    <row r="236" spans="1:20" x14ac:dyDescent="0.2">
      <c r="A236" s="59"/>
      <c r="B236" s="59"/>
      <c r="C236" s="16"/>
      <c r="D236" s="48"/>
      <c r="E236" s="48"/>
      <c r="F236" s="48"/>
      <c r="G236" s="48"/>
      <c r="H236" s="48"/>
      <c r="I236" s="48"/>
      <c r="J236" s="48"/>
      <c r="K236" s="48"/>
      <c r="L236" s="48"/>
    </row>
    <row r="237" spans="1:20" x14ac:dyDescent="0.2">
      <c r="A237" s="259" t="s">
        <v>200</v>
      </c>
      <c r="B237" s="259"/>
      <c r="C237" s="16"/>
      <c r="D237" s="16"/>
      <c r="E237" s="16"/>
      <c r="F237" s="16"/>
      <c r="G237" s="16"/>
      <c r="H237" s="16"/>
      <c r="I237" s="16"/>
      <c r="J237" s="16"/>
      <c r="K237" s="16"/>
    </row>
    <row r="238" spans="1:20" s="12" customFormat="1" x14ac:dyDescent="0.2">
      <c r="A238" s="57"/>
      <c r="B238" s="57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6"/>
      <c r="N238" s="6"/>
      <c r="O238" s="6"/>
      <c r="P238" s="6"/>
      <c r="Q238" s="6"/>
    </row>
    <row r="239" spans="1:20" x14ac:dyDescent="0.2">
      <c r="A239" s="35"/>
      <c r="B239" s="35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6" t="s">
        <v>115</v>
      </c>
    </row>
    <row r="240" spans="1:20" x14ac:dyDescent="0.2">
      <c r="A240" s="46"/>
      <c r="B240" s="46"/>
      <c r="C240" s="40"/>
      <c r="D240" s="43"/>
      <c r="E240" s="40"/>
      <c r="F240" s="43"/>
      <c r="G240" s="40"/>
      <c r="H240" s="43"/>
      <c r="I240" s="40"/>
      <c r="J240" s="40"/>
      <c r="L240" s="40"/>
    </row>
    <row r="241" spans="1:17" x14ac:dyDescent="0.2">
      <c r="A241" s="46"/>
      <c r="B241" s="47"/>
      <c r="C241" s="40"/>
      <c r="D241" s="43"/>
      <c r="E241" s="40"/>
      <c r="F241" s="43"/>
      <c r="G241" s="40"/>
      <c r="H241" s="43"/>
      <c r="I241" s="40"/>
      <c r="J241" s="40"/>
      <c r="L241" s="40"/>
    </row>
    <row r="242" spans="1:17" x14ac:dyDescent="0.2">
      <c r="A242" s="46"/>
      <c r="B242" s="50"/>
      <c r="C242" s="40"/>
      <c r="D242" s="43"/>
      <c r="E242" s="40"/>
      <c r="F242" s="43"/>
      <c r="G242" s="40"/>
      <c r="H242" s="43"/>
      <c r="I242" s="40"/>
      <c r="J242" s="40"/>
      <c r="L242" s="40"/>
    </row>
    <row r="243" spans="1:17" x14ac:dyDescent="0.2">
      <c r="A243" s="46"/>
      <c r="B243" s="47"/>
      <c r="C243" s="40"/>
      <c r="D243" s="43"/>
      <c r="E243" s="40"/>
      <c r="F243" s="43"/>
      <c r="J243" s="40"/>
      <c r="L243" s="40"/>
    </row>
    <row r="244" spans="1:17" x14ac:dyDescent="0.2">
      <c r="A244" s="35"/>
      <c r="B244" s="51"/>
      <c r="C244" s="36"/>
      <c r="D244" s="36"/>
      <c r="E244" s="36"/>
      <c r="F244" s="36"/>
      <c r="G244" s="36"/>
      <c r="H244" s="36"/>
      <c r="I244" s="36"/>
      <c r="J244" s="36"/>
      <c r="K244" s="36"/>
      <c r="L244" s="36"/>
    </row>
    <row r="245" spans="1:17" x14ac:dyDescent="0.2">
      <c r="A245" s="46"/>
      <c r="B245" s="47"/>
      <c r="C245" s="40"/>
      <c r="D245" s="43"/>
      <c r="E245" s="40"/>
      <c r="F245" s="52"/>
      <c r="G245" s="40"/>
      <c r="H245" s="40"/>
      <c r="I245" s="40"/>
      <c r="J245" s="40"/>
      <c r="K245" s="40"/>
      <c r="L245" s="40"/>
      <c r="M245" s="40"/>
      <c r="N245" s="40"/>
      <c r="O245" s="36"/>
      <c r="P245" s="36"/>
      <c r="Q245" s="36"/>
    </row>
    <row r="246" spans="1:17" x14ac:dyDescent="0.2">
      <c r="A246" s="46"/>
      <c r="B246" s="47"/>
      <c r="C246" s="40"/>
      <c r="D246" s="43"/>
      <c r="E246" s="40"/>
      <c r="F246" s="43"/>
      <c r="G246" s="40"/>
      <c r="H246" s="40"/>
      <c r="J246" s="40"/>
      <c r="K246" s="40"/>
      <c r="L246" s="40"/>
      <c r="M246" s="40"/>
      <c r="O246" s="40"/>
      <c r="P246" s="40"/>
      <c r="Q246" s="40"/>
    </row>
    <row r="247" spans="1:17" x14ac:dyDescent="0.2">
      <c r="A247" s="46"/>
      <c r="B247" s="47"/>
      <c r="C247" s="40"/>
      <c r="D247" s="40"/>
      <c r="E247" s="40"/>
      <c r="F247" s="43"/>
      <c r="G247" s="40"/>
      <c r="H247" s="40"/>
      <c r="I247" s="40"/>
      <c r="J247" s="40"/>
      <c r="K247" s="40"/>
      <c r="L247" s="40"/>
      <c r="M247" s="40"/>
      <c r="O247" s="40"/>
      <c r="P247" s="40"/>
      <c r="Q247" s="40"/>
    </row>
    <row r="248" spans="1:17" x14ac:dyDescent="0.2">
      <c r="A248" s="46"/>
      <c r="B248" s="47"/>
      <c r="C248" s="40"/>
      <c r="D248" s="40"/>
      <c r="E248" s="40"/>
      <c r="F248" s="43"/>
      <c r="G248" s="40"/>
      <c r="H248" s="40"/>
      <c r="I248" s="40"/>
      <c r="J248" s="40"/>
      <c r="K248" s="40"/>
      <c r="L248" s="40"/>
      <c r="M248" s="40"/>
      <c r="O248" s="40"/>
      <c r="P248" s="40"/>
      <c r="Q248" s="40"/>
    </row>
    <row r="249" spans="1:17" x14ac:dyDescent="0.2">
      <c r="C249" s="40"/>
      <c r="D249" s="40"/>
      <c r="E249" s="40"/>
      <c r="F249" s="40"/>
      <c r="G249" s="40"/>
      <c r="H249" s="40"/>
      <c r="I249" s="40"/>
      <c r="J249" s="40"/>
      <c r="K249" s="53"/>
      <c r="L249" s="40"/>
      <c r="M249" s="40"/>
      <c r="N249" s="53"/>
      <c r="O249" s="53"/>
      <c r="P249" s="40"/>
      <c r="Q249" s="40"/>
    </row>
    <row r="250" spans="1:17" x14ac:dyDescent="0.2">
      <c r="A250" s="46"/>
      <c r="B250" s="51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</row>
  </sheetData>
  <mergeCells count="12">
    <mergeCell ref="A223:G223"/>
    <mergeCell ref="A237:B237"/>
    <mergeCell ref="A1:Q1"/>
    <mergeCell ref="A72:G72"/>
    <mergeCell ref="A51:G51"/>
    <mergeCell ref="A2:Q2"/>
    <mergeCell ref="A129:I129"/>
    <mergeCell ref="H131:K131"/>
    <mergeCell ref="A169:G169"/>
    <mergeCell ref="A202:G202"/>
    <mergeCell ref="A168:I168"/>
    <mergeCell ref="A186:G186"/>
  </mergeCells>
  <pageMargins left="0.19685039370078741" right="0.19685039370078741" top="0.55118110236220474" bottom="0.51181102362204722" header="0.70866141732283472" footer="0.51181102362204722"/>
  <pageSetup paperSize="9" scale="46" orientation="landscape" r:id="rId1"/>
  <headerFooter alignWithMargins="0"/>
  <rowBreaks count="1" manualBreakCount="1">
    <brk id="19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OPĆI DIO</vt:lpstr>
      <vt:lpstr>Plan prihoda</vt:lpstr>
      <vt:lpstr>PLAN RASHODA I IZDATAKA</vt:lpstr>
      <vt:lpstr>'PLAN RASHODA I IZDATAKA'!Print_Area</vt:lpstr>
      <vt:lpstr>'PLAN RASHODA I IZDATAKA'!Print_Titles</vt:lpstr>
    </vt:vector>
  </TitlesOfParts>
  <Manager/>
  <Company>mf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DRAGANA</cp:lastModifiedBy>
  <cp:revision/>
  <cp:lastPrinted>2023-12-20T16:24:05Z</cp:lastPrinted>
  <dcterms:created xsi:type="dcterms:W3CDTF">1996-10-14T23:33:28Z</dcterms:created>
  <dcterms:modified xsi:type="dcterms:W3CDTF">2023-12-20T16:24:06Z</dcterms:modified>
  <cp:category/>
  <cp:contentStatus/>
</cp:coreProperties>
</file>